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51196F13-6AD0-C1B8-E2B4-A1F9AE17003E}"/>
  <workbookPr codeName="ThisWorkbook"/>
  <mc:AlternateContent xmlns:mc="http://schemas.openxmlformats.org/markup-compatibility/2006">
    <mc:Choice Requires="x15">
      <x15ac:absPath xmlns:x15ac="http://schemas.microsoft.com/office/spreadsheetml/2010/11/ac" url="F:\Dokumnty pożyczka rozwojowa  RMR Mazowieckie\"/>
    </mc:Choice>
  </mc:AlternateContent>
  <bookViews>
    <workbookView xWindow="0" yWindow="0" windowWidth="28800" windowHeight="11475" tabRatio="721"/>
  </bookViews>
  <sheets>
    <sheet name="Wniosek" sheetId="4" r:id="rId1"/>
    <sheet name="ArkSlownie" sheetId="34" state="hidden" r:id="rId2"/>
    <sheet name="Slownik" sheetId="33" state="hidden" r:id="rId3"/>
    <sheet name="Dane" sheetId="12" state="hidden" r:id="rId4"/>
    <sheet name="JER-ZACH-u" sheetId="31" state="hidden" r:id="rId5"/>
    <sheet name="JER-MAZ-u" sheetId="32" state="hidden" r:id="rId6"/>
    <sheet name="rodzaj dział. wg PKD" sheetId="5" state="hidden" r:id="rId7"/>
    <sheet name="MSP" sheetId="6" state="hidden" r:id="rId8"/>
    <sheet name="ArkuszSłownie" sheetId="14" state="hidden" r:id="rId9"/>
    <sheet name="Obrazki" sheetId="15" state="hidden" r:id="rId10"/>
  </sheets>
  <functionGroups builtInGroupCount="18"/>
  <definedNames>
    <definedName name="MN">ArkuszSłownie!$I$2:$I$5</definedName>
    <definedName name="_xlnm.Print_Area" localSheetId="6">'rodzaj dział. wg PKD'!$A$5:$C$40</definedName>
    <definedName name="_xlnm.Print_Area" localSheetId="0">Wniosek!$C$2:$J$233</definedName>
    <definedName name="SLOWAMI">ArkuszSłownie!$A$11:$D$20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82" i="4" l="1"/>
  <c r="A10" i="34" l="1"/>
  <c r="D10" i="34" s="1"/>
  <c r="D27" i="34" s="1"/>
  <c r="C1" i="34"/>
  <c r="F27" i="34" l="1"/>
  <c r="E27" i="34"/>
  <c r="E31" i="34" s="1"/>
  <c r="E32" i="34" s="1"/>
  <c r="K11" i="34"/>
  <c r="B10" i="34"/>
  <c r="C10" i="34"/>
  <c r="J198" i="4"/>
  <c r="J191" i="4"/>
  <c r="J141" i="4"/>
  <c r="J134" i="4"/>
  <c r="B13" i="34" l="1"/>
  <c r="M11" i="34"/>
  <c r="L11" i="34"/>
  <c r="L15" i="34" s="1"/>
  <c r="L16" i="34" s="1"/>
  <c r="C20" i="34"/>
  <c r="N16" i="34"/>
  <c r="F28" i="34"/>
  <c r="C21" i="14"/>
  <c r="B21" i="14"/>
  <c r="A21" i="14"/>
  <c r="D11" i="14"/>
  <c r="C11" i="14"/>
  <c r="B11" i="14"/>
  <c r="A11" i="14"/>
  <c r="A1" i="14"/>
  <c r="B441" i="12"/>
  <c r="B438" i="12"/>
  <c r="B437" i="12"/>
  <c r="B436" i="12"/>
  <c r="B434" i="12"/>
  <c r="B433" i="12"/>
  <c r="B431" i="12"/>
  <c r="B430" i="12"/>
  <c r="B428" i="12"/>
  <c r="B427" i="12"/>
  <c r="B426" i="12"/>
  <c r="B425" i="12"/>
  <c r="B421" i="12"/>
  <c r="B420" i="12"/>
  <c r="B419" i="12"/>
  <c r="B418" i="12"/>
  <c r="B417" i="12"/>
  <c r="B416" i="12"/>
  <c r="B415" i="12"/>
  <c r="B414" i="12"/>
  <c r="B413" i="12"/>
  <c r="B412" i="12"/>
  <c r="B411" i="12"/>
  <c r="B407" i="12"/>
  <c r="B406" i="12"/>
  <c r="B405" i="12"/>
  <c r="B404" i="12"/>
  <c r="B403" i="12"/>
  <c r="B402" i="12"/>
  <c r="B401" i="12"/>
  <c r="B400" i="12"/>
  <c r="B399" i="12"/>
  <c r="B398" i="12"/>
  <c r="B396" i="12"/>
  <c r="B395" i="12"/>
  <c r="B394" i="12"/>
  <c r="B393" i="12"/>
  <c r="B392" i="12"/>
  <c r="B391" i="12"/>
  <c r="B390" i="12"/>
  <c r="B389" i="12"/>
  <c r="B388" i="12"/>
  <c r="B387" i="12"/>
  <c r="B386" i="12"/>
  <c r="B385" i="12"/>
  <c r="B384" i="12"/>
  <c r="B383" i="12"/>
  <c r="B382" i="12"/>
  <c r="B380" i="12"/>
  <c r="B379" i="12"/>
  <c r="B378" i="12"/>
  <c r="B377" i="12"/>
  <c r="B376" i="12"/>
  <c r="B375" i="12"/>
  <c r="B374" i="12"/>
  <c r="B373" i="12"/>
  <c r="B372" i="12"/>
  <c r="B371" i="12"/>
  <c r="B370" i="12"/>
  <c r="B369" i="12"/>
  <c r="B368" i="12"/>
  <c r="B367" i="12"/>
  <c r="B366" i="12"/>
  <c r="B365" i="12"/>
  <c r="B364" i="12"/>
  <c r="B363" i="12"/>
  <c r="B362" i="12"/>
  <c r="B361" i="12"/>
  <c r="B359" i="12"/>
  <c r="B358" i="12"/>
  <c r="B357" i="12"/>
  <c r="B356" i="12"/>
  <c r="B355" i="12"/>
  <c r="B354" i="12"/>
  <c r="B353" i="12"/>
  <c r="B352" i="12"/>
  <c r="B351" i="12"/>
  <c r="B350" i="12"/>
  <c r="B349" i="12"/>
  <c r="B348" i="12"/>
  <c r="B347" i="12"/>
  <c r="B346" i="12"/>
  <c r="B345" i="12"/>
  <c r="B343" i="12"/>
  <c r="B342" i="12"/>
  <c r="B341" i="12"/>
  <c r="B340" i="12"/>
  <c r="B339" i="12"/>
  <c r="B338" i="12"/>
  <c r="B337" i="12"/>
  <c r="B336" i="12"/>
  <c r="B335" i="12"/>
  <c r="B334" i="12"/>
  <c r="B333" i="12"/>
  <c r="B332" i="12"/>
  <c r="B331" i="12"/>
  <c r="B330" i="12"/>
  <c r="B329" i="12"/>
  <c r="B327" i="12"/>
  <c r="B326" i="12"/>
  <c r="B325" i="12"/>
  <c r="B324" i="12"/>
  <c r="B323" i="12"/>
  <c r="B322" i="12"/>
  <c r="B321" i="12"/>
  <c r="B320" i="12"/>
  <c r="B319" i="12"/>
  <c r="B318" i="12"/>
  <c r="B317" i="12"/>
  <c r="B316" i="12"/>
  <c r="B315" i="12"/>
  <c r="B314" i="12"/>
  <c r="B313" i="12"/>
  <c r="B309" i="12"/>
  <c r="B308" i="12"/>
  <c r="B307" i="12"/>
  <c r="B306" i="12"/>
  <c r="B305" i="12"/>
  <c r="B304" i="12"/>
  <c r="B302" i="12"/>
  <c r="B301" i="12"/>
  <c r="B300" i="12"/>
  <c r="B299" i="12"/>
  <c r="B298" i="12"/>
  <c r="B297" i="12"/>
  <c r="B296" i="12"/>
  <c r="B295" i="12"/>
  <c r="B294" i="12"/>
  <c r="B293" i="12"/>
  <c r="B292" i="12"/>
  <c r="B291" i="12"/>
  <c r="B290" i="12"/>
  <c r="B289" i="12"/>
  <c r="B288" i="12"/>
  <c r="B287" i="12"/>
  <c r="B286" i="12"/>
  <c r="B285" i="12"/>
  <c r="B283" i="12"/>
  <c r="B282" i="12"/>
  <c r="B281" i="12"/>
  <c r="B280" i="12"/>
  <c r="B279" i="12"/>
  <c r="B278" i="12"/>
  <c r="B277" i="12"/>
  <c r="B276" i="12"/>
  <c r="B275" i="12"/>
  <c r="B274" i="12"/>
  <c r="B273" i="12"/>
  <c r="B272" i="12"/>
  <c r="B271" i="12"/>
  <c r="B270" i="12"/>
  <c r="B269" i="12"/>
  <c r="B268" i="12"/>
  <c r="B267" i="12"/>
  <c r="B266" i="12"/>
  <c r="B265" i="12"/>
  <c r="B264" i="12"/>
  <c r="B263" i="12"/>
  <c r="B262" i="12"/>
  <c r="B261" i="12"/>
  <c r="B260" i="12"/>
  <c r="B259" i="12"/>
  <c r="B257" i="12"/>
  <c r="B256" i="12"/>
  <c r="B255" i="12"/>
  <c r="B254" i="12"/>
  <c r="B253" i="12"/>
  <c r="B252" i="12"/>
  <c r="B246" i="12"/>
  <c r="B245" i="12"/>
  <c r="B244" i="12"/>
  <c r="B243" i="12"/>
  <c r="B242" i="12"/>
  <c r="B241" i="12"/>
  <c r="B240" i="12"/>
  <c r="B239" i="12"/>
  <c r="B238" i="12"/>
  <c r="B237" i="12"/>
  <c r="B236" i="12"/>
  <c r="B235" i="12"/>
  <c r="B234" i="12"/>
  <c r="B233" i="12"/>
  <c r="B232" i="12"/>
  <c r="B231" i="12"/>
  <c r="B230" i="12"/>
  <c r="B227" i="12"/>
  <c r="B226" i="12"/>
  <c r="B225" i="12"/>
  <c r="B224" i="12"/>
  <c r="B223" i="12"/>
  <c r="B222" i="12"/>
  <c r="B221" i="12"/>
  <c r="B220" i="12"/>
  <c r="B219" i="12"/>
  <c r="B218" i="12"/>
  <c r="B217" i="12"/>
  <c r="B216" i="12"/>
  <c r="B215" i="12"/>
  <c r="B214" i="12"/>
  <c r="B213" i="12"/>
  <c r="B212" i="12"/>
  <c r="B211" i="12"/>
  <c r="B209" i="12"/>
  <c r="B208" i="12"/>
  <c r="B207" i="12"/>
  <c r="B206" i="12"/>
  <c r="B205" i="12"/>
  <c r="B204" i="12"/>
  <c r="B203" i="12"/>
  <c r="B202" i="12"/>
  <c r="B201" i="12"/>
  <c r="B200" i="12"/>
  <c r="B199" i="12"/>
  <c r="B198" i="12"/>
  <c r="B197" i="12"/>
  <c r="B196" i="12"/>
  <c r="B195" i="12"/>
  <c r="B194" i="12"/>
  <c r="B193" i="12"/>
  <c r="B192" i="12"/>
  <c r="B191" i="12"/>
  <c r="B190" i="12"/>
  <c r="B189" i="12"/>
  <c r="B188" i="12"/>
  <c r="B187" i="12"/>
  <c r="B186" i="12"/>
  <c r="B185" i="12"/>
  <c r="B184" i="12"/>
  <c r="B183" i="12"/>
  <c r="B182" i="12"/>
  <c r="B181" i="12"/>
  <c r="B180" i="12"/>
  <c r="B178" i="12"/>
  <c r="B177" i="12"/>
  <c r="B176" i="12"/>
  <c r="B175" i="12"/>
  <c r="B174" i="12"/>
  <c r="B173" i="12"/>
  <c r="B172" i="12"/>
  <c r="B171" i="12"/>
  <c r="B170" i="12"/>
  <c r="B169" i="12"/>
  <c r="B168" i="12"/>
  <c r="B167" i="12"/>
  <c r="B166" i="12"/>
  <c r="B165" i="12"/>
  <c r="B164" i="12"/>
  <c r="B163" i="12"/>
  <c r="B162" i="12"/>
  <c r="B161" i="12"/>
  <c r="B159" i="12"/>
  <c r="B158" i="12"/>
  <c r="B157" i="12"/>
  <c r="B156" i="12"/>
  <c r="B155" i="12"/>
  <c r="B154" i="12"/>
  <c r="B153" i="12"/>
  <c r="B152" i="12"/>
  <c r="B151" i="12"/>
  <c r="B150" i="12"/>
  <c r="B149" i="12"/>
  <c r="B148" i="12"/>
  <c r="B147" i="12"/>
  <c r="B146" i="12"/>
  <c r="B145" i="12"/>
  <c r="B144" i="12"/>
  <c r="B142" i="12"/>
  <c r="B141" i="12"/>
  <c r="B140" i="12"/>
  <c r="B139" i="12"/>
  <c r="B138" i="12"/>
  <c r="B137" i="12"/>
  <c r="B136" i="12"/>
  <c r="B135" i="12"/>
  <c r="B134" i="12"/>
  <c r="B133" i="12"/>
  <c r="B132" i="12"/>
  <c r="B131" i="12"/>
  <c r="B130" i="12"/>
  <c r="B129" i="12"/>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101" i="12"/>
  <c r="B100" i="12"/>
  <c r="B99" i="12"/>
  <c r="B95" i="12"/>
  <c r="B94" i="12"/>
  <c r="B93" i="12"/>
  <c r="B92" i="12"/>
  <c r="B91" i="12"/>
  <c r="B90" i="12"/>
  <c r="B87" i="12"/>
  <c r="B86" i="12"/>
  <c r="B85" i="12"/>
  <c r="B84" i="12"/>
  <c r="B83" i="12"/>
  <c r="B82" i="12"/>
  <c r="B81" i="12"/>
  <c r="B80" i="12"/>
  <c r="B79" i="12"/>
  <c r="B78" i="12"/>
  <c r="B77" i="12"/>
  <c r="B76" i="12"/>
  <c r="B75" i="12"/>
  <c r="B74" i="12"/>
  <c r="B73" i="12"/>
  <c r="B72" i="12"/>
  <c r="B69" i="12"/>
  <c r="B68" i="12"/>
  <c r="B67" i="12"/>
  <c r="B66" i="12"/>
  <c r="B65" i="12"/>
  <c r="B64" i="12"/>
  <c r="B63" i="12"/>
  <c r="B62" i="12"/>
  <c r="B61" i="12"/>
  <c r="B60" i="12"/>
  <c r="B58" i="12"/>
  <c r="B59" i="12" s="1"/>
  <c r="B56" i="12"/>
  <c r="B55" i="12"/>
  <c r="B54" i="12"/>
  <c r="B53" i="12"/>
  <c r="B52" i="12"/>
  <c r="B51" i="12"/>
  <c r="B50" i="12"/>
  <c r="B49" i="12"/>
  <c r="B48" i="12"/>
  <c r="B47" i="12"/>
  <c r="B46" i="12"/>
  <c r="B45" i="12"/>
  <c r="B44" i="12"/>
  <c r="B43" i="12"/>
  <c r="B42" i="12"/>
  <c r="B41" i="12"/>
  <c r="B38" i="12"/>
  <c r="B37" i="12"/>
  <c r="B36" i="12"/>
  <c r="B35" i="12"/>
  <c r="B34" i="12"/>
  <c r="B33" i="12"/>
  <c r="B32" i="12"/>
  <c r="B31" i="12"/>
  <c r="B30" i="12"/>
  <c r="B29" i="12"/>
  <c r="B28" i="12"/>
  <c r="B27" i="12"/>
  <c r="B26" i="12"/>
  <c r="B25" i="12"/>
  <c r="B24" i="12"/>
  <c r="B23" i="12"/>
  <c r="B22" i="12"/>
  <c r="B20" i="12"/>
  <c r="B19" i="12"/>
  <c r="B18" i="12"/>
  <c r="B17" i="12"/>
  <c r="B16" i="12"/>
  <c r="B15" i="12"/>
  <c r="B14" i="12"/>
  <c r="B13" i="12"/>
  <c r="B12" i="12"/>
  <c r="B11" i="12"/>
  <c r="B10" i="12"/>
  <c r="B7" i="12"/>
  <c r="B6" i="12"/>
  <c r="B5" i="12"/>
  <c r="B4" i="12"/>
  <c r="B3" i="12"/>
  <c r="B408" i="12"/>
  <c r="B397" i="12"/>
  <c r="B381" i="12"/>
  <c r="J173" i="4"/>
  <c r="B360" i="12" s="1"/>
  <c r="J164" i="4"/>
  <c r="B344" i="12" s="1"/>
  <c r="J157" i="4"/>
  <c r="B328" i="12" s="1"/>
  <c r="J147" i="4"/>
  <c r="B310" i="12" s="1"/>
  <c r="B303" i="12"/>
  <c r="B284" i="12"/>
  <c r="J125" i="4"/>
  <c r="B258" i="12" s="1"/>
  <c r="B248" i="12"/>
  <c r="B229" i="12"/>
  <c r="B210" i="12"/>
  <c r="B179" i="12"/>
  <c r="B160" i="12"/>
  <c r="D59" i="4"/>
  <c r="D30" i="4"/>
  <c r="F31" i="34" l="1"/>
  <c r="F32" i="34"/>
  <c r="G28" i="34"/>
  <c r="M12" i="34"/>
  <c r="E20" i="34"/>
  <c r="D20" i="34"/>
  <c r="D24" i="34" s="1"/>
  <c r="D25" i="34" s="1"/>
  <c r="D13" i="34"/>
  <c r="F18" i="34"/>
  <c r="C13" i="34"/>
  <c r="C17" i="34" s="1"/>
  <c r="C18" i="34" s="1"/>
  <c r="XFD102" i="4"/>
  <c r="B247" i="12"/>
  <c r="B228" i="12"/>
  <c r="A26" i="14"/>
  <c r="D14" i="34" l="1"/>
  <c r="D17" i="34" s="1"/>
  <c r="D18" i="34" s="1"/>
  <c r="M15" i="34"/>
  <c r="M16" i="34"/>
  <c r="G31" i="34"/>
  <c r="J1" i="34" s="1"/>
  <c r="G32" i="34"/>
  <c r="G25" i="34"/>
  <c r="E21" i="34"/>
  <c r="E24" i="34" s="1"/>
  <c r="E25" i="34" s="1"/>
  <c r="N12" i="34"/>
  <c r="N15" i="34" s="1"/>
  <c r="F26" i="14"/>
  <c r="B26" i="14"/>
  <c r="E26" i="14"/>
  <c r="C26" i="14"/>
  <c r="C28" i="14" s="1"/>
  <c r="D26" i="14"/>
  <c r="A29" i="14"/>
  <c r="F21" i="34" l="1"/>
  <c r="E14" i="34"/>
  <c r="E17" i="34" s="1"/>
  <c r="E18" i="34" s="1"/>
  <c r="K34" i="34" s="1"/>
  <c r="E28" i="14"/>
  <c r="E27" i="14"/>
  <c r="D28" i="14"/>
  <c r="D27" i="14"/>
  <c r="F28" i="14"/>
  <c r="F27" i="14"/>
  <c r="F24" i="34" l="1"/>
  <c r="F25" i="34"/>
  <c r="K35" i="34" s="1"/>
  <c r="K36" i="34" s="1"/>
  <c r="A10" i="14"/>
  <c r="H8" i="4" s="1"/>
</calcChain>
</file>

<file path=xl/comments1.xml><?xml version="1.0" encoding="utf-8"?>
<comments xmlns="http://schemas.openxmlformats.org/spreadsheetml/2006/main">
  <authors>
    <author/>
  </authors>
  <commentList>
    <comment ref="A22" authorId="0" shapeId="0">
      <text>
        <r>
          <rPr>
            <b/>
            <sz val="8"/>
            <color rgb="FF000000"/>
            <rFont val="Tahoma"/>
            <family val="2"/>
          </rPr>
          <t xml:space="preserve"> :</t>
        </r>
        <r>
          <rPr>
            <sz val="8"/>
            <color rgb="FF000000"/>
            <rFont val="Tahoma"/>
            <family val="2"/>
          </rPr>
          <t xml:space="preserve">
w tym sprzedaż wyrobów chemicznych-46
</t>
        </r>
      </text>
    </comment>
  </commentList>
</comments>
</file>

<file path=xl/sharedStrings.xml><?xml version="1.0" encoding="utf-8"?>
<sst xmlns="http://schemas.openxmlformats.org/spreadsheetml/2006/main" count="1034" uniqueCount="853">
  <si>
    <t>Wypełnia biuro Fundacji:</t>
  </si>
  <si>
    <t>Biuro Terenowe:</t>
  </si>
  <si>
    <t>priorytety :</t>
  </si>
  <si>
    <t>Imię i nazwisko oficera poż.:</t>
  </si>
  <si>
    <t>WNIOSEK O PRZYZNANIE POŻYCZKI - BIZNESPLAN</t>
  </si>
  <si>
    <t>Wnioskowana kwota</t>
  </si>
  <si>
    <t>Słownie</t>
  </si>
  <si>
    <t>Okres kredytowania w miesiącach</t>
  </si>
  <si>
    <t>Wnioskowany okres karencji</t>
  </si>
  <si>
    <t>Cel pożyczki</t>
  </si>
  <si>
    <t>Miejsce inwestycji wg powiatu</t>
  </si>
  <si>
    <t>wg gminy</t>
  </si>
  <si>
    <t xml:space="preserve">I.  Informacje ogólne: </t>
  </si>
  <si>
    <t>Wnioskodawca - dane o firmie</t>
  </si>
  <si>
    <t>Nazwa firmy zgodnie z CEDIG/KRS</t>
  </si>
  <si>
    <r>
      <t xml:space="preserve">Adres firmy
</t>
    </r>
    <r>
      <rPr>
        <i/>
        <sz val="14"/>
        <color rgb="FF000000"/>
        <rFont val="Calibri"/>
        <family val="2"/>
      </rPr>
      <t>ulica nr budynku nr lokalu, kod, miasto</t>
    </r>
  </si>
  <si>
    <r>
      <rPr>
        <sz val="14"/>
        <color rgb="FF000000"/>
        <rFont val="Calibri"/>
        <family val="2"/>
      </rPr>
      <t xml:space="preserve">Data rozpoczęcia działalności 
</t>
    </r>
    <r>
      <rPr>
        <i/>
        <sz val="14"/>
        <color rgb="FF000000"/>
        <rFont val="Calibri"/>
        <family val="2"/>
      </rPr>
      <t>RRRR-MM-DD</t>
    </r>
  </si>
  <si>
    <t>Numer KRS ( w przypadku spółek)</t>
  </si>
  <si>
    <t>Numer Regon</t>
  </si>
  <si>
    <t>Numer NIP</t>
  </si>
  <si>
    <t>Kod PKD (główny)</t>
  </si>
  <si>
    <t xml:space="preserve">Kod PKD którego dotyczy wniosek </t>
  </si>
  <si>
    <t>Wykonywana działalność gospodarcza</t>
  </si>
  <si>
    <t>Forma prawna:</t>
  </si>
  <si>
    <t>Forma rozliczeń z Urzędem Skarbowym:</t>
  </si>
  <si>
    <t>Liczba zatrudnionych  pracowników (wg EPC)</t>
  </si>
  <si>
    <t>Planowana liczba zatrudnionych ( obecnie zatrudnieni + planowane zatrudnienie) według EPC:</t>
  </si>
  <si>
    <t>kobiety</t>
  </si>
  <si>
    <t>mężczyźni</t>
  </si>
  <si>
    <t>w tym z obszarów wiejskich</t>
  </si>
  <si>
    <t>Osiągnięty roczny obrót netto ze sprzedaży towarów, wyrobów usług i operacji finansowych</t>
  </si>
  <si>
    <t>Suma aktywów bilansu sporządzonego na koniec roku(dla przedsiębiorstw na księgach rachunkowych)</t>
  </si>
  <si>
    <t>Typ przedsiębiorstwa</t>
  </si>
  <si>
    <t>Status przedsiębiorstwa</t>
  </si>
  <si>
    <t>Planowana liczba nowych miejsc pracy EPC utworzonych w wyniku otrzymania pożyczki</t>
  </si>
  <si>
    <t>Numer rachunku bankowego</t>
  </si>
  <si>
    <t>Prowadzonego pod nazwą Przedsiębiorstwa</t>
  </si>
  <si>
    <t>Nazwa banku</t>
  </si>
  <si>
    <t>Właściciel  / Wspólnik / Reprezentant firmy</t>
  </si>
  <si>
    <t>Nazwisko</t>
  </si>
  <si>
    <t>Imię</t>
  </si>
  <si>
    <t>Stanowisko w firmie</t>
  </si>
  <si>
    <t>Seria i nr dowodu</t>
  </si>
  <si>
    <t>Wydany przez</t>
  </si>
  <si>
    <r>
      <t xml:space="preserve">Ważny do:
</t>
    </r>
    <r>
      <rPr>
        <sz val="12"/>
        <rFont val="Calibri"/>
        <family val="2"/>
        <charset val="238"/>
        <scheme val="minor"/>
      </rPr>
      <t xml:space="preserve"> (wpisać w formacie RRRR-MM-DD)</t>
    </r>
  </si>
  <si>
    <t>Nr PESEL</t>
  </si>
  <si>
    <t>Adres zamieszkania
(ulica nr budynku nr lokalu, kod, miasto)</t>
  </si>
  <si>
    <t>Kod pocztowy</t>
  </si>
  <si>
    <t>Miejscowość</t>
  </si>
  <si>
    <t>Miejsce zarejestrowania 
działalności gospodarczej</t>
  </si>
  <si>
    <t>Adres korespondencyjny
(ulica nr budynku nr lokalu, kod, miasto)</t>
  </si>
  <si>
    <t>Telefon kontaktowy 1:</t>
  </si>
  <si>
    <t>Telefon kontaktowy 2:</t>
  </si>
  <si>
    <t>Adres e-mail</t>
  </si>
  <si>
    <t>Strona www</t>
  </si>
  <si>
    <t>Wykształcenie, kwalifikacje i uprawnienia</t>
  </si>
  <si>
    <t>Czy Wnioskodawca korzystał z pożyczek udzielanych przez FDPA?</t>
  </si>
  <si>
    <t>Liczba spłaconych pożyczek:</t>
  </si>
  <si>
    <t>II. Informacje na temat realizowanego przedsięwzięcia</t>
  </si>
  <si>
    <t>Krótki opis prowadzonej działalności:</t>
  </si>
  <si>
    <t>Opis planowanego przedsięwzięcia/inwestycji - BIZNESPLAN</t>
  </si>
  <si>
    <t>Zgodnie z załącznikiem nr 1 do wniosku pożyczkowego.</t>
  </si>
  <si>
    <t>Całkowity koszt przedsięwzięcia (zł)</t>
  </si>
  <si>
    <t>Wkład własny (zł)</t>
  </si>
  <si>
    <t>Forma wkładu własnego:</t>
  </si>
  <si>
    <t>Krótki opis innej formy wkładu własnego:</t>
  </si>
  <si>
    <t>Wartość komponentu inwestycyjnego przedsiewziecięcia</t>
  </si>
  <si>
    <t>Wartość komponentu obrotowego przedsięwziecia</t>
  </si>
  <si>
    <t>Wartość komponentu zakupu gruntu</t>
  </si>
  <si>
    <t>Numer konta pożyczkobiorcy do zwrotu ewentualnej nadpłaty</t>
  </si>
  <si>
    <t>Dane dotyczące produktów/usług Przesiębiorstwa</t>
  </si>
  <si>
    <t>Opis produktu lub usługi prosimy podać główne cechy i zalety. Czy są to produkty (usługi) już istniejące? Czym produkt wyróżnia się spośród produktów dostępnych na rynku i jaka jest jego przewaga nad produktami konkurencyjnymi</t>
  </si>
  <si>
    <t>Na jakiej podstawie planowana jest wielkość produkcji/sprzedaży</t>
  </si>
  <si>
    <t>Ocena rynku</t>
  </si>
  <si>
    <t>Główni odbiorcy</t>
  </si>
  <si>
    <t>Nazwa/lokalizacja</t>
  </si>
  <si>
    <t>udział w rynku</t>
  </si>
  <si>
    <t>termin zapłaty (w dniach)</t>
  </si>
  <si>
    <t xml:space="preserve">Główni dostawcy surowców, towarów </t>
  </si>
  <si>
    <t>Nazwa dostawcy</t>
  </si>
  <si>
    <t>udział w dostawach</t>
  </si>
  <si>
    <t>termin płatności (w dniach)</t>
  </si>
  <si>
    <t>Posiadane umowy z dostawcami, odbiorcami, podwykonawcami zamówienia</t>
  </si>
  <si>
    <t>Nazwa firmy</t>
  </si>
  <si>
    <t>wartość zlecenia/ kontraktu</t>
  </si>
  <si>
    <t>okres objęty umową</t>
  </si>
  <si>
    <t xml:space="preserve">Zasięg rynku (dzielnica, miasto, region, kraj) </t>
  </si>
  <si>
    <t>początkowo</t>
  </si>
  <si>
    <t>docelowo</t>
  </si>
  <si>
    <t>Sezonowość popytu. Jak zamierzasz przeciwdziałać jego negatywnym skutkom?</t>
  </si>
  <si>
    <t>Podaj  głównych konkurentów:</t>
  </si>
  <si>
    <t xml:space="preserve">Nazwa </t>
  </si>
  <si>
    <t>Silne strony</t>
  </si>
  <si>
    <t>Słabe strony</t>
  </si>
  <si>
    <t>Możliwości zmiany profilu produkcji i dostosowanie się do sytuacji rynkowej w przypadku trudności ze zbytem:</t>
  </si>
  <si>
    <t>III. Informacje do bilansu - Majątek Firmy</t>
  </si>
  <si>
    <t>Opis środków trwałych</t>
  </si>
  <si>
    <t>Nieruchomości - grunty</t>
  </si>
  <si>
    <t>Grunty - nr księgi wieczystej</t>
  </si>
  <si>
    <t>Lokalizacja</t>
  </si>
  <si>
    <t>Powierzchnia (ha)</t>
  </si>
  <si>
    <t>Ustanowiona hipoteka</t>
  </si>
  <si>
    <t>Aktualna wartość</t>
  </si>
  <si>
    <r>
      <rPr>
        <b/>
        <sz val="14"/>
        <color theme="0"/>
        <rFont val="Calibri"/>
        <family val="2"/>
        <charset val="238"/>
        <scheme val="minor"/>
      </rPr>
      <t xml:space="preserve">Grunty </t>
    </r>
    <r>
      <rPr>
        <b/>
        <sz val="14"/>
        <rFont val="Calibri"/>
        <family val="2"/>
        <charset val="238"/>
        <scheme val="minor"/>
      </rPr>
      <t>OGÓŁEM:</t>
    </r>
  </si>
  <si>
    <t>Nieruchomości - budynki/lokale</t>
  </si>
  <si>
    <t>Budynek/lokal - nr księgi wieczystej:</t>
  </si>
  <si>
    <t>Rodzaj nieruchomości</t>
  </si>
  <si>
    <r>
      <rPr>
        <b/>
        <sz val="14"/>
        <color theme="0"/>
        <rFont val="Calibri"/>
        <family val="2"/>
        <charset val="238"/>
        <scheme val="minor"/>
      </rPr>
      <t xml:space="preserve">Budynki </t>
    </r>
    <r>
      <rPr>
        <b/>
        <sz val="14"/>
        <rFont val="Calibri"/>
        <family val="2"/>
        <charset val="238"/>
        <scheme val="minor"/>
      </rPr>
      <t>OGÓŁEM:</t>
    </r>
  </si>
  <si>
    <t>Wyposażenie/ maszyny i urządzenia</t>
  </si>
  <si>
    <t>Wyposażenie - cechy znamionowe:</t>
  </si>
  <si>
    <t>Ustanowione zastawy / przewłaszczenia</t>
  </si>
  <si>
    <t>Tak</t>
  </si>
  <si>
    <r>
      <rPr>
        <b/>
        <sz val="14"/>
        <color theme="0"/>
        <rFont val="Calibri"/>
        <family val="2"/>
        <charset val="238"/>
        <scheme val="minor"/>
      </rPr>
      <t>Wyposażenie</t>
    </r>
    <r>
      <rPr>
        <b/>
        <sz val="14"/>
        <rFont val="Calibri"/>
        <family val="2"/>
        <charset val="238"/>
        <scheme val="minor"/>
      </rPr>
      <t xml:space="preserve"> OGÓŁEM:</t>
    </r>
  </si>
  <si>
    <t>Środki transportu</t>
  </si>
  <si>
    <t>Rodzaj pojazdu/marka:</t>
  </si>
  <si>
    <t>Nr rejestracyjny</t>
  </si>
  <si>
    <t>Rok produkcji</t>
  </si>
  <si>
    <r>
      <rPr>
        <b/>
        <sz val="14"/>
        <color theme="0"/>
        <rFont val="Calibri"/>
        <family val="2"/>
        <charset val="238"/>
        <scheme val="minor"/>
      </rPr>
      <t>Środki transportu</t>
    </r>
    <r>
      <rPr>
        <b/>
        <sz val="14"/>
        <rFont val="Calibri"/>
        <family val="2"/>
        <charset val="238"/>
        <scheme val="minor"/>
      </rPr>
      <t xml:space="preserve"> OGÓŁEM:</t>
    </r>
  </si>
  <si>
    <t>Inne aktywa trwałe</t>
  </si>
  <si>
    <t>Inne aktywa:</t>
  </si>
  <si>
    <r>
      <rPr>
        <b/>
        <sz val="14"/>
        <color theme="0"/>
        <rFont val="Calibri"/>
        <family val="2"/>
        <charset val="238"/>
        <scheme val="minor"/>
      </rPr>
      <t>Inne aktywa</t>
    </r>
    <r>
      <rPr>
        <b/>
        <sz val="14"/>
        <rFont val="Calibri"/>
        <family val="2"/>
        <charset val="238"/>
        <scheme val="minor"/>
      </rPr>
      <t xml:space="preserve"> OGÓŁEM:</t>
    </r>
  </si>
  <si>
    <t>Opis środków obrotowych</t>
  </si>
  <si>
    <t>Zapasy produkcyjne:</t>
  </si>
  <si>
    <t>Zapasy produkcyjne</t>
  </si>
  <si>
    <t>Inne informacje o zapasach (np. sezonowość, przewłaszczenia zastawy):</t>
  </si>
  <si>
    <t>Wartość</t>
  </si>
  <si>
    <t>1. Surowce i materiały/Towary handlowe</t>
  </si>
  <si>
    <t>2. Produkcja w toku</t>
  </si>
  <si>
    <t>3. Wyroby gotowe</t>
  </si>
  <si>
    <t>OGÓŁEM:</t>
  </si>
  <si>
    <t>Należności:</t>
  </si>
  <si>
    <t>Nazwa dłużnika</t>
  </si>
  <si>
    <t>Termin należności
 (wybierz z listy)</t>
  </si>
  <si>
    <t>Termin spodziewanej zapłaty</t>
  </si>
  <si>
    <t>Kwota</t>
  </si>
  <si>
    <t>Gotówka (bank i dom):</t>
  </si>
  <si>
    <t>Waluta</t>
  </si>
  <si>
    <t>Inne bieżące aktywa:</t>
  </si>
  <si>
    <t>Nazwa/opis</t>
  </si>
  <si>
    <r>
      <rPr>
        <b/>
        <sz val="14"/>
        <color theme="0"/>
        <rFont val="Calibri"/>
        <family val="2"/>
        <charset val="238"/>
        <scheme val="minor"/>
      </rPr>
      <t xml:space="preserve">Inne aktywa </t>
    </r>
    <r>
      <rPr>
        <b/>
        <sz val="14"/>
        <rFont val="Calibri"/>
        <family val="2"/>
        <charset val="238"/>
        <scheme val="minor"/>
      </rPr>
      <t>Ogółem:</t>
    </r>
  </si>
  <si>
    <t>Opis zobowiązań</t>
  </si>
  <si>
    <t>Pożyczki i kredyty długoterminowe</t>
  </si>
  <si>
    <t>Kredytodawca</t>
  </si>
  <si>
    <t>Rata miesięczna/kwartalna</t>
  </si>
  <si>
    <t>Zadłużenie od dnia:</t>
  </si>
  <si>
    <t>Termin całkowitej spłaty</t>
  </si>
  <si>
    <t>Aktualne zadłużenie</t>
  </si>
  <si>
    <t>Inne zobowiązania długoterminowe np. (leasing)</t>
  </si>
  <si>
    <t>Wierzyciel</t>
  </si>
  <si>
    <t>Zobowiązanie od dnia:</t>
  </si>
  <si>
    <t>Pożyczki i kredyty krótkoterminowe</t>
  </si>
  <si>
    <t>Zobowiązania do dostawców</t>
  </si>
  <si>
    <t>Termin zapłaty</t>
  </si>
  <si>
    <t>Zobowiązania do budżetu</t>
  </si>
  <si>
    <t>Nazwa jednostki budżetowej</t>
  </si>
  <si>
    <t>Inne zobowiązania krótkoterminowe</t>
  </si>
  <si>
    <t>Nazwa wierzyciela</t>
  </si>
  <si>
    <t>Proponowane zabezpieczenia pożyczki</t>
  </si>
  <si>
    <t>1.  Poręczenie</t>
  </si>
  <si>
    <t>Nazwisko i imię</t>
  </si>
  <si>
    <t>Adres zamieszkania</t>
  </si>
  <si>
    <t>Dochód miesięczny netto</t>
  </si>
  <si>
    <t>2. Weksel in blanco</t>
  </si>
  <si>
    <t>TAK</t>
  </si>
  <si>
    <t>3. Hipoteka (rodzaj nieruchomości)</t>
  </si>
  <si>
    <t>Nr Księgi Wieczystej</t>
  </si>
  <si>
    <t>Wartość nieruchomości</t>
  </si>
  <si>
    <t>4. Inne zabezpieczenia:</t>
  </si>
  <si>
    <t xml:space="preserve">OŚWIADCZENIA  WNIOSKODAWCY  </t>
  </si>
  <si>
    <t>Świadom/a odpowiedzialności karnej z tyt.art. 286 §1 i 297§1 kk, potwierdzam prawdziwość informacji podanych w niniejszym Wniosku i załącznikach.</t>
  </si>
  <si>
    <t xml:space="preserve">Czy Wnioskodawca znajduje się w trudnej sytuacji w rozumieniu art.7 ust 1 lit. d Rozporządzenia EFRR, za wyjątkiem szczególnych przypadków określonych w tym przepisie. </t>
  </si>
  <si>
    <t xml:space="preserve">Czy Wnioskodawca jest podmiotem powiązanym osobowo lub kapitałowo z FDPA </t>
  </si>
  <si>
    <t xml:space="preserve">Czy Wnioskodawca jest podmiotem wobec którego zostało zakazane udzielanie bezpośredniego lub pośredniego wsparciu ze środków unijnych na podstawie art. 1 ustawy z dnia 13 kwietnia 2022 r. o szczególnych rozwiązaniach w zakresie przeciwdziałania wspieraniu agresji na Ukrainę oraz służących ochronie bezpieczeństwa narodowego. </t>
  </si>
  <si>
    <t>Czy Wnioskodawca jest podmiotem w toku likwidacji, w stanie upadłości, w toku postępowania  upadłościowego naprawczego lub pod zarządem komisarycznym.</t>
  </si>
  <si>
    <t xml:space="preserve">Czy Wnioskodawca jest podmiotem wobec którego oznaczono zakaz dostępu do funduszy europejskich na podstawie odrębnych przepisów:
1) art. 207 ust. 4 ustawy z dnia 27.08.2009 r. o finansach publicznych 
2) art. 12 ust.1 pkt 1 ustawy z dnia 15 czerwca 2012 r. o skutkach powierzania wykonywania pracy cudzoziemcom przebywającym wbrew przepisom na terytorium Rzeczypospolitej Polskiej,
3) art. 9 ust. 1 pkt 2a ustawy z dnia 28 października 2002 r. o odpowiedzialności podmiotów zbiorowych za czyny zabronione pod groźbą kary.
</t>
  </si>
  <si>
    <t>Wyrażam zgodę na wysyłanie przez Fundację na rzecz Rozwoju Polskiego Rolnictwa z siedzibą w Warszawie (FDPA) na moje konto poczty elektronicznej, zgodnie z Ustawą z dnia 16.07.2004r Prawo Telekomunikacyjne (t.j.: Dz.U. 2017, poz. 1907) informacji handlowych/marketingowych za pomocą telekomunikacyjnych urządzeń końcowych w celach marketingu usług świadczonych przez FDPA, w szczególności o ofercie pożyczkowej FDPA, organizowanych przez FDPA konferencjach, konkursach, warsztatach, seminariach, szkoleniach i innych wydarzeniach. Zgoda udzielona Fundacji może być w dowolnym momencie cofnięta, poprzez wysłanie wiadomości e-mail na adres: iodo@fdpa.org.pl, lub listownie na adres: ul. Gombrowicza 19, 01-682 Warszawa.</t>
  </si>
  <si>
    <t xml:space="preserve"> Wyrażam zgodę na wysyłanie przez Fundację na rzecz Rozwoju Polskiego Rolnictwa z siedzibą w Warszawie (FDPA) na moje konto poczty elektronicznej, zgodnie z Ustawą z dnia 18.07.2002r. o świadczeniu usług drogą elektroniczną (t.j.: Dz.U. 2017 poz. 1119), informacji handlowych/marketingowych dotyczących FDPA, w szczególności o ofercie pożyczkowej FDPA, organizowanych przez FDPA konferencjach, konkursach, warsztatach, seminariach, szkoleniach i innych wydarzeniach. Zgoda udzielona Fundacji może być w dowolnym momencie cofnięta, poprzez wysłanie wiadomości e-mail na adres: iodo@fdpa.org.pl, lub listownie na adres: ul. Gombrowicza 19, 01-682 Warszawa.</t>
  </si>
  <si>
    <t xml:space="preserve">   ________________________________________________________________________                                                         </t>
  </si>
  <si>
    <t xml:space="preserve">Miejscowość/ data                                                 </t>
  </si>
  <si>
    <t xml:space="preserve">Podpis Wnioskodawcy                                                           </t>
  </si>
  <si>
    <t xml:space="preserve">Dane osobowe zweryfikowano. Kompletny wniosek pożyczkowy z wymaganymi załącznikami wpłynął w dniu:       </t>
  </si>
  <si>
    <t>_______________________________________________</t>
  </si>
  <si>
    <t xml:space="preserve"> Data i podpis oficera pożyczkowego</t>
  </si>
  <si>
    <t>EOF</t>
  </si>
  <si>
    <t>liczebniki</t>
  </si>
  <si>
    <t>słownie</t>
  </si>
  <si>
    <t/>
  </si>
  <si>
    <t>jeden</t>
  </si>
  <si>
    <t>dwa</t>
  </si>
  <si>
    <t>trzy</t>
  </si>
  <si>
    <t>jedenaście</t>
  </si>
  <si>
    <t>dwadzieścia</t>
  </si>
  <si>
    <t>sto</t>
  </si>
  <si>
    <t>cztery</t>
  </si>
  <si>
    <t>dwanaście</t>
  </si>
  <si>
    <t>trzydzieści</t>
  </si>
  <si>
    <t>dwieśćie</t>
  </si>
  <si>
    <t>Miliony</t>
  </si>
  <si>
    <t>Tysiace</t>
  </si>
  <si>
    <t>setki</t>
  </si>
  <si>
    <t>pięć</t>
  </si>
  <si>
    <t>trzynaście</t>
  </si>
  <si>
    <t>czterdzieści</t>
  </si>
  <si>
    <t>trzysta</t>
  </si>
  <si>
    <t>sześć</t>
  </si>
  <si>
    <t>czternaście</t>
  </si>
  <si>
    <t>pięćdziesiąt</t>
  </si>
  <si>
    <t>czterysta</t>
  </si>
  <si>
    <t>siedem</t>
  </si>
  <si>
    <t>piętnaście</t>
  </si>
  <si>
    <t>sześćdziesiąt</t>
  </si>
  <si>
    <t>pięćset</t>
  </si>
  <si>
    <t>osiem</t>
  </si>
  <si>
    <t>szesnaście</t>
  </si>
  <si>
    <t>siedemdziesiąt</t>
  </si>
  <si>
    <t>sześćset</t>
  </si>
  <si>
    <t>10^2</t>
  </si>
  <si>
    <t>10^1</t>
  </si>
  <si>
    <t>dziewięć</t>
  </si>
  <si>
    <t>siedemnaście</t>
  </si>
  <si>
    <t>osiemdziesiąt</t>
  </si>
  <si>
    <t>siedemset</t>
  </si>
  <si>
    <t>dziesięć</t>
  </si>
  <si>
    <t>osiemaście</t>
  </si>
  <si>
    <t>dziewięćdziesiąt</t>
  </si>
  <si>
    <t>osiemset</t>
  </si>
  <si>
    <t>dziewiętnaście</t>
  </si>
  <si>
    <t>dziewięćset</t>
  </si>
  <si>
    <t>dziesiatki</t>
  </si>
  <si>
    <t>jednosci</t>
  </si>
  <si>
    <t xml:space="preserve">Słownie: </t>
  </si>
  <si>
    <t xml:space="preserve">Słownie złotych: </t>
  </si>
  <si>
    <t>zł</t>
  </si>
  <si>
    <t>tysiąc</t>
  </si>
  <si>
    <t>dwa tysiące</t>
  </si>
  <si>
    <t>tysiące</t>
  </si>
  <si>
    <t>Miasto</t>
  </si>
  <si>
    <t>Biuro</t>
  </si>
  <si>
    <t>Pracownik</t>
  </si>
  <si>
    <t>Stan cywilny</t>
  </si>
  <si>
    <t>Warszawa</t>
  </si>
  <si>
    <t>Płock</t>
  </si>
  <si>
    <t>Maria Lemanowicz-Owsik</t>
  </si>
  <si>
    <t>zamężna / żonaty</t>
  </si>
  <si>
    <t>Siedlce</t>
  </si>
  <si>
    <t>Justyna Szymańska</t>
  </si>
  <si>
    <t>panna / kawaler</t>
  </si>
  <si>
    <t>Połczyn Zdrój</t>
  </si>
  <si>
    <t>Małgorzata Kubiak</t>
  </si>
  <si>
    <t>wdowa / wdowiec</t>
  </si>
  <si>
    <t>Irena Domitrz</t>
  </si>
  <si>
    <t>rozwiedziona / rozwiedziony</t>
  </si>
  <si>
    <t>Radom</t>
  </si>
  <si>
    <t>Witold Makulski</t>
  </si>
  <si>
    <t>w separacji</t>
  </si>
  <si>
    <t>Nowy Sącz</t>
  </si>
  <si>
    <t>Aneta Kibler</t>
  </si>
  <si>
    <t>Katarzyna Bułakowska</t>
  </si>
  <si>
    <t>Monika Mondzelewska</t>
  </si>
  <si>
    <t>Elżbieta Petryla</t>
  </si>
  <si>
    <t>Łukasz Pasiut</t>
  </si>
  <si>
    <t>program</t>
  </si>
  <si>
    <t>uwaga, w tej zakładce nie wolno wstawiać nowych wierszy - to spowoduje zniszczenie wszystkich formuł - odwołań do arkusza Wniosek !! - nowe tylko na końcu !!</t>
  </si>
  <si>
    <t>wersja wniosku</t>
  </si>
  <si>
    <t>1.49</t>
  </si>
  <si>
    <t>priorytet</t>
  </si>
  <si>
    <t>b</t>
  </si>
  <si>
    <t>wnioskowanaKwota</t>
  </si>
  <si>
    <t>okresKredytowaniaWms</t>
  </si>
  <si>
    <t>wnioskowanyOkresKarencji</t>
  </si>
  <si>
    <t>opisCeluPozyczki</t>
  </si>
  <si>
    <t>miejsceInwestycjiWgPowiatu</t>
  </si>
  <si>
    <t>odddzialID</t>
  </si>
  <si>
    <t>imieInazwiskoOficera</t>
  </si>
  <si>
    <t>nazwisko</t>
  </si>
  <si>
    <t>imie</t>
  </si>
  <si>
    <t>seriaINrDo</t>
  </si>
  <si>
    <t>doWydanyPrzez</t>
  </si>
  <si>
    <t>nrPesel</t>
  </si>
  <si>
    <t>nrNip</t>
  </si>
  <si>
    <t>stanCywilny</t>
  </si>
  <si>
    <t>imieINaziwskoWspolmalzonka</t>
  </si>
  <si>
    <t>adresZamieszkaniaUlica</t>
  </si>
  <si>
    <t>kodPocztowy</t>
  </si>
  <si>
    <t>miejscowosc</t>
  </si>
  <si>
    <t>miejscowoscRodzaj</t>
  </si>
  <si>
    <t>adresKorespondencyjnyNrMieszkania</t>
  </si>
  <si>
    <t>kodPocztowyKorespondencyjny</t>
  </si>
  <si>
    <t>miejscowoscKorespondencyjny</t>
  </si>
  <si>
    <t>telefon1</t>
  </si>
  <si>
    <t>telefon2</t>
  </si>
  <si>
    <t>email</t>
  </si>
  <si>
    <t>www</t>
  </si>
  <si>
    <t>wyksztalcenie</t>
  </si>
  <si>
    <t>kwalfikacjeIUprawnienia</t>
  </si>
  <si>
    <t>adresZamieszkaniaNrMiekszania</t>
  </si>
  <si>
    <t>adresZamieszkaniaNrDomu</t>
  </si>
  <si>
    <t>nazwaZakladuPracy</t>
  </si>
  <si>
    <t>okresOdDo</t>
  </si>
  <si>
    <t>stanowisko</t>
  </si>
  <si>
    <t>nazwaZakladuPracyWspolmalzonek</t>
  </si>
  <si>
    <t>okresOdDoWspolmalzonek</t>
  </si>
  <si>
    <t>stanowiskoWspolmalzonek</t>
  </si>
  <si>
    <t>oficerPozyczkowy</t>
  </si>
  <si>
    <t>osoby pozostajace we wspolnym</t>
  </si>
  <si>
    <t>nazwiskoIImie1</t>
  </si>
  <si>
    <t>wiek1</t>
  </si>
  <si>
    <t>stopienPokrewienstwa1</t>
  </si>
  <si>
    <t>miesiecznyDochodNetto1</t>
  </si>
  <si>
    <t>nazwiskoIImie2</t>
  </si>
  <si>
    <t>wiek2</t>
  </si>
  <si>
    <t>stopienPokrewienstwa2</t>
  </si>
  <si>
    <t>miesiecznyDochodNetto2</t>
  </si>
  <si>
    <t>nazwiskoIImie3</t>
  </si>
  <si>
    <t>wiek3</t>
  </si>
  <si>
    <t>stopienPokrewienstwa3</t>
  </si>
  <si>
    <t>miesiecznyDochodNetto3</t>
  </si>
  <si>
    <t>nazwiskoIImie4</t>
  </si>
  <si>
    <t>wiek4</t>
  </si>
  <si>
    <t>stopienPokrewienstwa4</t>
  </si>
  <si>
    <t>miesiecznyDochodNetto4</t>
  </si>
  <si>
    <t>informacjaOStostunkachMajatkowych</t>
  </si>
  <si>
    <t>pozyczkiOdFdpaLiczba</t>
  </si>
  <si>
    <t>pozyczkiOdFdpaAtrybut</t>
  </si>
  <si>
    <t>siedzibaFirmyMiasto</t>
  </si>
  <si>
    <t>siedzibaFirmyKod</t>
  </si>
  <si>
    <t>nazwaFirmy</t>
  </si>
  <si>
    <t>siedzibaFirmyUlica</t>
  </si>
  <si>
    <t>dataRozpoczeciaDzialalnosci</t>
  </si>
  <si>
    <t>okresOstatniegoZawieszenia</t>
  </si>
  <si>
    <t>numerRegon</t>
  </si>
  <si>
    <t>glownyKodPKD</t>
  </si>
  <si>
    <t>rodzajDzialalnosci</t>
  </si>
  <si>
    <t>opisDzialanosci</t>
  </si>
  <si>
    <t>formaPrawna</t>
  </si>
  <si>
    <t>formaRozliczenUS</t>
  </si>
  <si>
    <t>liczbaZatrudnionychRok1</t>
  </si>
  <si>
    <t>liczbaZatrudnionychRok2</t>
  </si>
  <si>
    <t>liczbaZatrudnionychRok3</t>
  </si>
  <si>
    <t>liczbaZatrudnionych1</t>
  </si>
  <si>
    <t>liczbaZatrudnionych2</t>
  </si>
  <si>
    <t>liczbaZatrudnionych3</t>
  </si>
  <si>
    <t>liczbaZatrudnionychKobiety</t>
  </si>
  <si>
    <t>liczbaZatrudnionychMężczyźni</t>
  </si>
  <si>
    <t>liczbaZatrudnionychObszaryWiejskie</t>
  </si>
  <si>
    <t>obrotNettoRok1</t>
  </si>
  <si>
    <t>obrotNettoRok2</t>
  </si>
  <si>
    <t>obrotNettoRok3</t>
  </si>
  <si>
    <t>sumaAktywówRok1</t>
  </si>
  <si>
    <t>sumaAktywówRok2</t>
  </si>
  <si>
    <t>sumaAktywówRok3</t>
  </si>
  <si>
    <t>planowanaLiczbaZatrudnionych</t>
  </si>
  <si>
    <t>typPrzedsiebiorstwa</t>
  </si>
  <si>
    <t>statusPrzedsiebiorstwa</t>
  </si>
  <si>
    <t>średni</t>
  </si>
  <si>
    <t>planowanaLiczbaNowychMiejscPracy</t>
  </si>
  <si>
    <t>nrRachunkuBankowego</t>
  </si>
  <si>
    <t>nazwaRachunkuBankowego</t>
  </si>
  <si>
    <t>opisProwadzonejDzialanosci</t>
  </si>
  <si>
    <t>daneDotyczaceProduktow</t>
  </si>
  <si>
    <t>podstawaPlanowaniaSprzedazy</t>
  </si>
  <si>
    <t>glowniOdbiorcyNazwa1</t>
  </si>
  <si>
    <t>glowniOdbiorcyUdzial1</t>
  </si>
  <si>
    <t>glowniOdbiorcyTerminZaplaty1</t>
  </si>
  <si>
    <t>glowniOdbiorcyNazwa2</t>
  </si>
  <si>
    <t>glowniOdbiorcyUdzial2</t>
  </si>
  <si>
    <t>glowniOdbiorcyTerminZaplaty2</t>
  </si>
  <si>
    <t>glowniOdbiorcyNazwa3</t>
  </si>
  <si>
    <t>glowniOdbiorcyUdzial3</t>
  </si>
  <si>
    <t>glowniOdbiorcyTerminZaplaty3</t>
  </si>
  <si>
    <t>glowniDostawcyTowarowNazwa1</t>
  </si>
  <si>
    <t>glowniDostawcyTowarowUdzial1</t>
  </si>
  <si>
    <t>glowniDostawcyTowarowTerminZaplaty1</t>
  </si>
  <si>
    <t>glowniDostawcyTowarowNazwa2</t>
  </si>
  <si>
    <t>glowniDostawcyTowarowUdzial2</t>
  </si>
  <si>
    <t>glowniDostawcyTowarowTerminZaplaty2</t>
  </si>
  <si>
    <t>glowniDostawcyTowarowNazwa3</t>
  </si>
  <si>
    <t>glowniDostawcyTowarowUdzial3</t>
  </si>
  <si>
    <t>glowniDostawcyTowarowTerminZaplaty3</t>
  </si>
  <si>
    <t>umowyDostawcyOdbiorcyNazwa1</t>
  </si>
  <si>
    <t>umowyDostawcyOdbiorcyWartosc1</t>
  </si>
  <si>
    <t>umowyDostawcyOdbiorcyOkresUmowy1</t>
  </si>
  <si>
    <t>umowyDostawcyOdbiorcyNazwa2</t>
  </si>
  <si>
    <t>umowyDostawcyOdbiorcyWartosc2</t>
  </si>
  <si>
    <t>umowyDostawcyOdbiorcyOkresUmowy2</t>
  </si>
  <si>
    <t>umowyDostawcyOdbiorcyNazwa3</t>
  </si>
  <si>
    <t>umowyDostawcyOdbiorcyWartosc3</t>
  </si>
  <si>
    <t>umowyDostawcyOdbiorcyOkresUmowy3</t>
  </si>
  <si>
    <t>zasiegRynkuPoczatkowo1</t>
  </si>
  <si>
    <t>zasiegRynkuDocelowo1</t>
  </si>
  <si>
    <t>zasiegRynkuPoczatkowo2</t>
  </si>
  <si>
    <t>zasiegRynkuDocelowo2</t>
  </si>
  <si>
    <t>zasiegRynkuPoczatkowo3</t>
  </si>
  <si>
    <t>zasiegRynkuDocelowo3</t>
  </si>
  <si>
    <t>sezonowoscPopytu</t>
  </si>
  <si>
    <t>konkurentNazwa1</t>
  </si>
  <si>
    <t>konkurentSilneStrony1</t>
  </si>
  <si>
    <t>konkurentSlabeStrony1</t>
  </si>
  <si>
    <t>konkurentNazwa2</t>
  </si>
  <si>
    <t>konkurentSilneStrony2</t>
  </si>
  <si>
    <t>konkurentSlabeStrony2</t>
  </si>
  <si>
    <t>konkurentNazwa3</t>
  </si>
  <si>
    <t>konkurentSilneStrony3</t>
  </si>
  <si>
    <t>konkurentSlabeStrony3</t>
  </si>
  <si>
    <t>mozliwoscZmianyProdukcji</t>
  </si>
  <si>
    <t>Opis środków stałych</t>
  </si>
  <si>
    <t>gruntyNrKsiegi1</t>
  </si>
  <si>
    <t>gruntyLokalizacja1</t>
  </si>
  <si>
    <t>gruntyPowierzchnia1</t>
  </si>
  <si>
    <t>gruntyUstanowionaHipoteka1</t>
  </si>
  <si>
    <t>gruntyAktualnaWartosc1</t>
  </si>
  <si>
    <t>gruntyNrKsiegi2</t>
  </si>
  <si>
    <t>gruntyLokalizacja2</t>
  </si>
  <si>
    <t>gruntyPowierzchnia2</t>
  </si>
  <si>
    <t>gruntyUstanowionaHipoteka2</t>
  </si>
  <si>
    <t>gruntyAktualnaWartosc2</t>
  </si>
  <si>
    <t>gruntyNrKsiegi3</t>
  </si>
  <si>
    <t>gruntyLokalizacja3</t>
  </si>
  <si>
    <t>gruntyPowierzchnia3</t>
  </si>
  <si>
    <t>gruntyUstanowionaHipoteka3</t>
  </si>
  <si>
    <t>gruntyAktualnaWartosc3</t>
  </si>
  <si>
    <t>gruntyWartoscOgolem</t>
  </si>
  <si>
    <t>budynkiNrKsiegi1</t>
  </si>
  <si>
    <t>budynkiRokBudowy1</t>
  </si>
  <si>
    <t>budynkiWartoscPolisy1</t>
  </si>
  <si>
    <t>budynkiDataWaznosciPolisy1</t>
  </si>
  <si>
    <t>budynkiUstanowionaHipoteka1</t>
  </si>
  <si>
    <t>budynkiAktualnaWartosc1</t>
  </si>
  <si>
    <t>budynkiNrKsiegi2</t>
  </si>
  <si>
    <t>budynkiRokBudowy2</t>
  </si>
  <si>
    <t>budynkiWartoscPolisy2</t>
  </si>
  <si>
    <t>budynkiDataWaznosciPolisy2</t>
  </si>
  <si>
    <t>budynkiUstanowionaHipoteka2</t>
  </si>
  <si>
    <t>budynkiAktualnaWartosc2</t>
  </si>
  <si>
    <t>budynkiNrKsiegi3</t>
  </si>
  <si>
    <t>budynkiRokBudowy3</t>
  </si>
  <si>
    <t>budynkiWartoscPolisy3</t>
  </si>
  <si>
    <t>budynkiDataWaznosciPolisy3</t>
  </si>
  <si>
    <t>budynkiUstanowionaHipoteka3</t>
  </si>
  <si>
    <t>budynkiAktualnaWartosc3</t>
  </si>
  <si>
    <t>budynkiWartoscOgolem</t>
  </si>
  <si>
    <t>wyposazenieCechy1</t>
  </si>
  <si>
    <t>wyposazenieRokProdukcji1</t>
  </si>
  <si>
    <t>wyposazenieWartoscPolisy1</t>
  </si>
  <si>
    <t>wyposazenieDataWaznosciPolisy1</t>
  </si>
  <si>
    <t>wyposazenieUstanowione1</t>
  </si>
  <si>
    <t>wyposazenieAktualnaWartosc1</t>
  </si>
  <si>
    <t>wyposazenieCechy2</t>
  </si>
  <si>
    <t>wyposazenieRokProdukcji2</t>
  </si>
  <si>
    <t>wyposazenieWartoscPolisy2</t>
  </si>
  <si>
    <t>wyposazenieDataWaznosciPolisy2</t>
  </si>
  <si>
    <t>wyposazenieUstanowione2</t>
  </si>
  <si>
    <t>wyposazenieAktualnaWartosc2</t>
  </si>
  <si>
    <t>wyposazenieCechy3</t>
  </si>
  <si>
    <t>wyposazenieRokProdukcji3</t>
  </si>
  <si>
    <t>wyposazenieWartoscPolisy3</t>
  </si>
  <si>
    <t>wyposazenieDataWaznosciPolisy3</t>
  </si>
  <si>
    <t>wyposazenieUstanowione3</t>
  </si>
  <si>
    <t>wyposazenieAktualnaWartosc3</t>
  </si>
  <si>
    <t>wyposazenieCechy4</t>
  </si>
  <si>
    <t>wyposazenieRokProdukcji4</t>
  </si>
  <si>
    <t>wyposazenieWartoscPolisy4</t>
  </si>
  <si>
    <t>wyposazenieDataWaznosciPolisy4</t>
  </si>
  <si>
    <t>wyposazenieUstanowione4</t>
  </si>
  <si>
    <t>wyposazenieAktualnaWartosc4</t>
  </si>
  <si>
    <t>wyposazenieCechy5</t>
  </si>
  <si>
    <t>wyposazenieRokProdukcji5</t>
  </si>
  <si>
    <t>wyposazenieWartoscPolisy5</t>
  </si>
  <si>
    <t>wyposazenieDataWaznosciPolisy5</t>
  </si>
  <si>
    <t>wyposazenieUstanowione5</t>
  </si>
  <si>
    <t>wyposazenieAktualnaWartosc5</t>
  </si>
  <si>
    <t>wyposazenieWartoscOgolem</t>
  </si>
  <si>
    <t>srodkiTransportuMarka1</t>
  </si>
  <si>
    <t>srodkiTransportuRokProdukcji1</t>
  </si>
  <si>
    <t>srodkiTransportuWartoscPolisy1</t>
  </si>
  <si>
    <t>srodkiTransportuDataWaznosciPolisy1</t>
  </si>
  <si>
    <t>srodkiTransportuUstanowione1</t>
  </si>
  <si>
    <t>srodkiTransportuAktualnaWartosc1</t>
  </si>
  <si>
    <t>srodkiTransportuMarka2</t>
  </si>
  <si>
    <t>srodkiTransportuRokProdukcji2</t>
  </si>
  <si>
    <t>srodkiTransportuWartoscPolisy2</t>
  </si>
  <si>
    <t>srodkiTransportuDataWaznosciPolisy2</t>
  </si>
  <si>
    <t>srodkiTransportuUstanowione2</t>
  </si>
  <si>
    <t>srodkiTransportuAktualnaWartosc2</t>
  </si>
  <si>
    <t>srodkiTransportuMarka3</t>
  </si>
  <si>
    <t>srodkiTransportuRokProdukcji3</t>
  </si>
  <si>
    <t>srodkiTransportuWartoscPolisy3</t>
  </si>
  <si>
    <t>srodkiTransportuDataWaznosciPolisy3</t>
  </si>
  <si>
    <t>srodkiTransportuUstanowione3</t>
  </si>
  <si>
    <t>srodkiTransportuAktualnaWartosc3</t>
  </si>
  <si>
    <t>srodkiTransportuWartoscOgolem</t>
  </si>
  <si>
    <t>inneAktywa1</t>
  </si>
  <si>
    <t>inneAktywaRokProdukcji1</t>
  </si>
  <si>
    <t>inneAktywaWartoscPolisy1</t>
  </si>
  <si>
    <t>inneAktywaDataWaznosciPolisy1</t>
  </si>
  <si>
    <t>inneAktywaUstanowione1</t>
  </si>
  <si>
    <t>inneAktywaAktualnaWartosc1</t>
  </si>
  <si>
    <t>inneAktywa2</t>
  </si>
  <si>
    <t>inneAktywaRokProdukcji2</t>
  </si>
  <si>
    <t>inneAktywaWartoscPolisy2</t>
  </si>
  <si>
    <t>inneAktywaDataWaznosciPolisy2</t>
  </si>
  <si>
    <t>inneAktywaUstanowione2</t>
  </si>
  <si>
    <t>inneAktywaAktualnaWartosc2</t>
  </si>
  <si>
    <t>inneAktywa3</t>
  </si>
  <si>
    <t>inneAktywaRokProdukcji3</t>
  </si>
  <si>
    <t>inneAktywaWartoscPolisy3</t>
  </si>
  <si>
    <t>inneAktywaDataWaznosciPolisy3</t>
  </si>
  <si>
    <t>inneAktywaUstanowione3</t>
  </si>
  <si>
    <t>inneAktywaAktualnaWartosc3</t>
  </si>
  <si>
    <t>inneAktywaWartoscOgolem</t>
  </si>
  <si>
    <t>zapasyProdukcyjneSurowceInne</t>
  </si>
  <si>
    <t>zapasyProdukcyjneSurowceWartosc</t>
  </si>
  <si>
    <t>zapasyProdukcyjneProdukcjaWTokuInne</t>
  </si>
  <si>
    <t>zapasyProdukcyjneProdukcjaWTokuWartosc</t>
  </si>
  <si>
    <t>zapasyProdukcyjneWyrobyGotoweInne</t>
  </si>
  <si>
    <t>zapasyProdukcyjneWyrobyGotoweWartosc</t>
  </si>
  <si>
    <t>zapasyProdukcyjneWartoscOgolem</t>
  </si>
  <si>
    <t>naleznosciNazwaDluznika1</t>
  </si>
  <si>
    <t>naleznosciAdres1</t>
  </si>
  <si>
    <t>naleznosciRodzaj1</t>
  </si>
  <si>
    <t>naleznoscTerminZaplaty1</t>
  </si>
  <si>
    <t>naleznoscKwota1</t>
  </si>
  <si>
    <t>naleznosciNazwaDluznika2</t>
  </si>
  <si>
    <t>naleznosciAdres2</t>
  </si>
  <si>
    <t>naleznosciRodzaj2</t>
  </si>
  <si>
    <t>naleznoscTerminZaplaty2</t>
  </si>
  <si>
    <t>naleznoscKwota2</t>
  </si>
  <si>
    <t>naleznosciNazwaDluznika3</t>
  </si>
  <si>
    <t>naleznosciAdres3</t>
  </si>
  <si>
    <t>naleznosciRodzaj3</t>
  </si>
  <si>
    <t>naleznoscTerminZaplaty3</t>
  </si>
  <si>
    <t>naleznoscKwota3</t>
  </si>
  <si>
    <t>naleznosciNazwaDluznika4</t>
  </si>
  <si>
    <t>naleznosciAdres4</t>
  </si>
  <si>
    <t>naleznosciRodzaj4</t>
  </si>
  <si>
    <t>naleznoscTerminZaplaty4</t>
  </si>
  <si>
    <t>naleznoscKwota4</t>
  </si>
  <si>
    <t>naleznosciNazwaDluznika5</t>
  </si>
  <si>
    <t>naleznosciAdres5</t>
  </si>
  <si>
    <t>naleznosciRodzaj5</t>
  </si>
  <si>
    <t>naleznoscTerminZaplaty5</t>
  </si>
  <si>
    <t>naleznoscKwota5</t>
  </si>
  <si>
    <t>naleznosciWartoscOgolem</t>
  </si>
  <si>
    <t>gotowkaNazwaBanku1</t>
  </si>
  <si>
    <t>gotowkaWaluta1</t>
  </si>
  <si>
    <t>gotowkaKurs1</t>
  </si>
  <si>
    <t>gotowkaOkresDepozytu1</t>
  </si>
  <si>
    <t>gotowkaOprocentowanie1</t>
  </si>
  <si>
    <t>gotowkaAktualnaWartosc1</t>
  </si>
  <si>
    <t>gotowkaNazwaBanku2</t>
  </si>
  <si>
    <t>gotowkaWaluta2</t>
  </si>
  <si>
    <t>gotowkaKurs2</t>
  </si>
  <si>
    <t>gotowkaOkresDepozytu2</t>
  </si>
  <si>
    <t>gotowkaOprocentowanie2</t>
  </si>
  <si>
    <t>gotowkaAktualnaWartosc2</t>
  </si>
  <si>
    <t>gotowkaNazwaBanku3</t>
  </si>
  <si>
    <t>gotowkaWaluta3</t>
  </si>
  <si>
    <t>gotowkaKurs3</t>
  </si>
  <si>
    <t>gotowkaOkresDepozytu3</t>
  </si>
  <si>
    <t>gotowkaOprocentowanie3</t>
  </si>
  <si>
    <t>gotowkaAktualnaWartosc3</t>
  </si>
  <si>
    <t>gotowkaWartoscOgolem</t>
  </si>
  <si>
    <t>inneBiezaceAktywaNazwa1</t>
  </si>
  <si>
    <t>inneBiezaceAktywaWartosc1</t>
  </si>
  <si>
    <t>inneBiezaceAktywaNazwa2</t>
  </si>
  <si>
    <t>inneBiezaceAktywaWartosc2</t>
  </si>
  <si>
    <t>inneBiezaceAktywaNazwa3</t>
  </si>
  <si>
    <t>inneBiezaceAktywaWartosc3</t>
  </si>
  <si>
    <t>inneBiezaceAktywaWartoscOgolem</t>
  </si>
  <si>
    <t>pozyczkiKredytodawca1</t>
  </si>
  <si>
    <t>pozyczkiRata1</t>
  </si>
  <si>
    <t>pozyczkiZadluzenieOd1</t>
  </si>
  <si>
    <t>pozyczkiTerminZaplaty1</t>
  </si>
  <si>
    <t>pozyczkiAktualneZadluzenie1</t>
  </si>
  <si>
    <t>pozyczkiKredytodawca2</t>
  </si>
  <si>
    <t>pozyczkiRata2</t>
  </si>
  <si>
    <t>pozyczkiZadluzenieOd2</t>
  </si>
  <si>
    <t>pozyczkiTerminZaplaty2</t>
  </si>
  <si>
    <t>pozyczkiAktualneZadluzenie2</t>
  </si>
  <si>
    <t>pozyczkiKredytodawca3</t>
  </si>
  <si>
    <t>pozyczkiRata3</t>
  </si>
  <si>
    <t>pozyczkiZadluzenieOd3</t>
  </si>
  <si>
    <t>pozyczkiTerminZaplaty3</t>
  </si>
  <si>
    <t>pozyczkiAktualneZadluzenie3</t>
  </si>
  <si>
    <t>pozyczkiWartoscOgolem</t>
  </si>
  <si>
    <t>leasingWierzyciel1</t>
  </si>
  <si>
    <t>leasingRataMiesieczna1</t>
  </si>
  <si>
    <t>leasingZobowiazanieOd1</t>
  </si>
  <si>
    <t>leasingTerminZaplaty1</t>
  </si>
  <si>
    <t>leasingAktualneZadluzenie1</t>
  </si>
  <si>
    <t>leasingWierzyciel2</t>
  </si>
  <si>
    <t>leasingRataMiesieczna2</t>
  </si>
  <si>
    <t>leasingZobowiazanieOd2</t>
  </si>
  <si>
    <t>leasingTerminZaplaty2</t>
  </si>
  <si>
    <t>leasingAktualneZadluzenie2</t>
  </si>
  <si>
    <t>leasingWierzyciel3</t>
  </si>
  <si>
    <t>leasingRataMiesieczna3</t>
  </si>
  <si>
    <t>leasingZobowiazanieOd3</t>
  </si>
  <si>
    <t>leasingTerminZaplaty3</t>
  </si>
  <si>
    <t>leasingAktualneZadluzenie3</t>
  </si>
  <si>
    <t>leasingWartoscOgolem</t>
  </si>
  <si>
    <t>pozyczkiKrotkoterminoweKredytodawca1</t>
  </si>
  <si>
    <t>pozyczkiKrotkoterminoweRata1</t>
  </si>
  <si>
    <t>pozyczkiKrotkoterminoweZadluzenieOd1</t>
  </si>
  <si>
    <t>pozyczkiKrotkoterminoweTerminZaplaty1</t>
  </si>
  <si>
    <t>pozyczkiKrotkoterminoweAktualneZadluzenie1</t>
  </si>
  <si>
    <t>pozyczkiKrotkoterminoweKredytodawca2</t>
  </si>
  <si>
    <t>pozyczkiKrotkoterminoweRata2</t>
  </si>
  <si>
    <t>pozyczkiKrotkoterminoweZadluzenieOd2</t>
  </si>
  <si>
    <t>pozyczkiKrotkoterminoweTerminZaplaty2</t>
  </si>
  <si>
    <t>pozyczkiKrotkoterminoweAktualneZadluzenie2</t>
  </si>
  <si>
    <t>pozyczkiKrotkoterminoweKredytodawca3</t>
  </si>
  <si>
    <t>pozyczkiKrotkoterminoweRata3</t>
  </si>
  <si>
    <t>pozyczkiKrotkoterminoweZadluzenieOd3</t>
  </si>
  <si>
    <t>pozyczkiKrotkoterminoweTerminZaplaty3</t>
  </si>
  <si>
    <t>pozyczkiKrotkoterminoweAktualneZadluzenie3</t>
  </si>
  <si>
    <t>pozyczkiKrotkoterminoweWartoscOgolem</t>
  </si>
  <si>
    <t>zobowiazanieDoDostawcyNazwa1</t>
  </si>
  <si>
    <t>zobowiazanieDoDostawcyAdres1</t>
  </si>
  <si>
    <t>zobowiazanieDoDostawcyOdDnia1</t>
  </si>
  <si>
    <t>zobowiazanieDoDostawcyTerminZapalty1</t>
  </si>
  <si>
    <t>zobowiazanieDoDostawcyKwota1</t>
  </si>
  <si>
    <t>zobowiazanieDoDostawcyNazwa2</t>
  </si>
  <si>
    <t>zobowiazanieDoDostawcyAdres2</t>
  </si>
  <si>
    <t>zobowiazanieDoDostawcyOdDnia2</t>
  </si>
  <si>
    <t>zobowiazanieDoDostawcyTerminZapalty2</t>
  </si>
  <si>
    <t>zobowiazanieDoDostawcyKwota2</t>
  </si>
  <si>
    <t>zobowiazanieDoDostawcyNazwa3</t>
  </si>
  <si>
    <t>zobowiazanieDoDostawcyAdres3</t>
  </si>
  <si>
    <t>zobowiazanieDoDostawcyOdDnia3</t>
  </si>
  <si>
    <t>zobowiazanieDoDostawcyTerminZapalty3</t>
  </si>
  <si>
    <t>zobowiazanieDoDostawcyKwota3</t>
  </si>
  <si>
    <t>zobowiazanieDoDostawcyNazwa4</t>
  </si>
  <si>
    <t>zobowiazanieDoDostawcyAdres4</t>
  </si>
  <si>
    <t>zobowiazanieDoDostawcyOdDnia4</t>
  </si>
  <si>
    <t>zobowiazanieDoDostawcyTerminZapalty4</t>
  </si>
  <si>
    <t>zobowiazanieDoDostawcyKwota4</t>
  </si>
  <si>
    <t>zobowiazanieDoDostawcyWartoscOgolem</t>
  </si>
  <si>
    <t>zobowiazanieDoBudzetuNazwa1</t>
  </si>
  <si>
    <t>zobowiazanieDoBudzetuAdres1</t>
  </si>
  <si>
    <t>zobowiazanieDoBudzetuOdDnia1</t>
  </si>
  <si>
    <t>zobowiazanieDoBudzetuTerminZaplaty1</t>
  </si>
  <si>
    <t>zobowiazanieDoBudzetuKwota1</t>
  </si>
  <si>
    <t>zobowiazanieDoBudzetuNazwa2</t>
  </si>
  <si>
    <t>zobowiazanieDoBudzetuAdres2</t>
  </si>
  <si>
    <t>zobowiazanieDoBudzetuOdDnia2</t>
  </si>
  <si>
    <t>zobowiazanieDoBudzetuTerminZaplaty2</t>
  </si>
  <si>
    <t>zobowiazanieDoBudzetuKwota2</t>
  </si>
  <si>
    <t>zobowiazanieDoBudzetuNazwa3</t>
  </si>
  <si>
    <t>zobowiazanieDoBudzetuAdres3</t>
  </si>
  <si>
    <t>zobowiazanieDoBudzetuOdDnia3</t>
  </si>
  <si>
    <t>zobowiazanieDoBudzetuTerminZaplaty3</t>
  </si>
  <si>
    <t>zobowiazanieDoBudzetuKwota3</t>
  </si>
  <si>
    <t>zobowiazanieDoBudzetuWartoscOgolem</t>
  </si>
  <si>
    <t>zobowiazaniaKrotkoterminoweNazwa1</t>
  </si>
  <si>
    <t>zobowiazaniaKrotkoterminoweAdres1</t>
  </si>
  <si>
    <t>zobowiazaniaKrotkoterminoweOdDnia</t>
  </si>
  <si>
    <t>zobowiazaniaKrotkoterminoweTerminZaplaty1</t>
  </si>
  <si>
    <t>zobowiazaniaKrotkoterminoweKwota1</t>
  </si>
  <si>
    <t>zobowiazaniaKrotkoterminoweNazwa2</t>
  </si>
  <si>
    <t>zobowiazaniaKrotkoterminoweAdres2</t>
  </si>
  <si>
    <t>zobowiazaniaKrotkoterminoweTerminZaplaty2</t>
  </si>
  <si>
    <t>zobowiazaniaKrotkoterminoweKwota2</t>
  </si>
  <si>
    <t>zobowiazaniaKrotkoterminoweWartoscOgolem</t>
  </si>
  <si>
    <t>Proponowane zabezpieczenia pozyczki</t>
  </si>
  <si>
    <t>poreczenieNazwisko1</t>
  </si>
  <si>
    <t>poreczenieAdres1</t>
  </si>
  <si>
    <t>poreczenieDochod1</t>
  </si>
  <si>
    <t>poreczenieNazwisko2</t>
  </si>
  <si>
    <t>poreczenieAdres2</t>
  </si>
  <si>
    <t>poreczenieDochod2</t>
  </si>
  <si>
    <t>poreczenieNazwisko3</t>
  </si>
  <si>
    <t>poreczenieAdres3</t>
  </si>
  <si>
    <t>poreczenieDochod3</t>
  </si>
  <si>
    <t>poreczenieWeksel</t>
  </si>
  <si>
    <t>poreczenieInneZabezpieczenia</t>
  </si>
  <si>
    <t>Poprawki styczeń 2014</t>
  </si>
  <si>
    <t>adresKorespondencyjnyUlica</t>
  </si>
  <si>
    <t>adresKorespondencyjnyNrDomu</t>
  </si>
  <si>
    <t>numerNIPfirmy</t>
  </si>
  <si>
    <t>miejsceInwestycjiGmina</t>
  </si>
  <si>
    <t>Poprawki marzec 2014</t>
  </si>
  <si>
    <t>calkowityKosztPrzedsiewziecia</t>
  </si>
  <si>
    <t>wkladWlasny</t>
  </si>
  <si>
    <t>formaWkladuWlasnego</t>
  </si>
  <si>
    <t>gotowka</t>
  </si>
  <si>
    <t>krotkiOpisFormyWkladuWlasnego</t>
  </si>
  <si>
    <t>nrKontaPozyczkobiorcyDoZwortuNadplaty</t>
  </si>
  <si>
    <t>Poprawki wrzesień 2014</t>
  </si>
  <si>
    <t>nazwaBanku</t>
  </si>
  <si>
    <t>nrRachunkuBankowegoProwadzonegoPodNazwa</t>
  </si>
  <si>
    <t>dowód osobisty pożyczkobiorcy 1 - ważny do</t>
  </si>
  <si>
    <t>dowód osobisty pożyczkobiorcy 2 - ważny do</t>
  </si>
  <si>
    <t>nie dotyczy (jest w sop, nie ma w tym szablonie)</t>
  </si>
  <si>
    <t xml:space="preserve">Czy Wnioskodawca pozostaje pod zarządem komisarycznym, znajduje się w toku likwidacji, postępowania upadłościowego lub postępowania naprawczego/układowego      </t>
  </si>
  <si>
    <r>
      <rPr>
        <sz val="8"/>
        <color rgb="FF000000"/>
        <rFont val="Calibri"/>
        <family val="2"/>
      </rPr>
      <t xml:space="preserve">                                                                                                                                                                                                                                    </t>
    </r>
    <r>
      <rPr>
        <b/>
        <sz val="8"/>
        <color rgb="FF000000"/>
        <rFont val="Calibri"/>
        <family val="2"/>
      </rPr>
      <t xml:space="preserve">TAK / NIE      </t>
    </r>
  </si>
  <si>
    <t xml:space="preserve">Czy na Wnioskodawcy ciąży obowiązek zwrotu pomocy, wynikający z decyzji Komisji Europejskiej uznającej pomoc za niezgodną z prawem oraz ze wspólnym rynkiem     </t>
  </si>
  <si>
    <r>
      <rPr>
        <sz val="8"/>
        <color rgb="FF000000"/>
        <rFont val="Calibri"/>
        <family val="2"/>
      </rPr>
      <t xml:space="preserve">                                                                                                                                                                            </t>
    </r>
    <r>
      <rPr>
        <b/>
        <sz val="8"/>
        <color rgb="FF000000"/>
        <rFont val="Calibri"/>
        <family val="2"/>
      </rPr>
      <t>TAK / NIE</t>
    </r>
  </si>
  <si>
    <t xml:space="preserve">Czy Wnioskodawca jest przedsiębiorcą znajdującym się w trudnej sytuacji w rozumieniu pkt 20 Wytycznych dotyczących pomocy państwa na ratowanie i restrukturyzację przedsiębiorstw niefinansowych znajdujących się w trudnej sytuacji / Dz.Urz. UE C 249 z 31.07.2014 r./                                                                                                                                                                                                                                              </t>
  </si>
  <si>
    <r>
      <rPr>
        <sz val="8"/>
        <color rgb="FF000000"/>
        <rFont val="Calibri"/>
        <family val="2"/>
      </rPr>
      <t xml:space="preserve">                                                                                                                                                                            </t>
    </r>
    <r>
      <rPr>
        <b/>
        <sz val="8"/>
        <color rgb="FF000000"/>
        <rFont val="Calibri"/>
        <family val="2"/>
      </rPr>
      <t xml:space="preserve">TAK / NIE                                   </t>
    </r>
  </si>
  <si>
    <t>W przypadku Wnioskodawcy / ów będącego/ ych będącego/ych osobą/ami  fizyczną/ymi:</t>
  </si>
  <si>
    <t>Czy przedsiębiorca został prawomocnie skazany / Czy przedsiębiorcy zostali prawomocnie skazani za przestępstwo składania fałszywych zeznań, przekupstwa, przeciwko mieniu, wiarygodności dokumentów, obrotowi pieniężnemu i papierami wartościowymi, obrotowi gospodarczemu, systemowi gospodarczemu, systemowi bankowemu, przestępstwo skarbowe albo inne związane z wykonywaniem działalności gospodarczej lub popełnione w celu osiągnięcia korzyści majątkowych</t>
  </si>
  <si>
    <t>W przypadku przedsiębiorcy niebędącego osobą fizyczną:</t>
  </si>
  <si>
    <t xml:space="preserve">Czy którykolwiek z członków organów zarządzających bądź wspólników został prawomocnie skazany za przestępstwa składania fałszywych zeznań, przekupstwa, przeciwko mieniu, wiarygodności dokumentów, obrotowi pieniężnemu i papierami wartościowymi, obrotowi gospodarczemu, systemowi bankowemu, przestępstwo skarbowe albo inne związane z wykonywaniem działalności gospodarczej lub popełnione w celu osiągnięcia korzyści majątkowych   </t>
  </si>
  <si>
    <r>
      <rPr>
        <sz val="8"/>
        <color rgb="FF000000"/>
        <rFont val="Calibri"/>
        <family val="2"/>
      </rPr>
      <t xml:space="preserve">                                                                                                                                                                             </t>
    </r>
    <r>
      <rPr>
        <b/>
        <sz val="8"/>
        <color rgb="FF000000"/>
        <rFont val="Calibri"/>
        <family val="2"/>
      </rPr>
      <t xml:space="preserve">TAK / NIE        </t>
    </r>
  </si>
  <si>
    <t>Oświadczam, że jestem/my mikro przedsiębiorstwem w rozumieniu przepisów Załącznika nr I do Rozporządzenia Komisji (WE) 800/2008 z dnia 6 sierpnia 2008 roku (Dz.Urz.UE L 214 z 9.8.2008 r.)</t>
  </si>
  <si>
    <t>Oświadczan, że w przedmiocie objętym finansowaniem wnioskowaną pożyczką nie nastąpi współfinansowanie wydatków z innych funduszy UE, bądź wydatków wspołfinansowanych z innego instrumentu finansowego UE, Funduszy Strukturalnych, programów, środków i instrumentow Unii Europejskiej, a także innych źródeł pomocy krajowej i zagranicznej.</t>
  </si>
  <si>
    <t>Oświadczam, że wyrażam zgodę na zbieranie i przetwarzanie moich/naszych danych osobowych oraz danych objętych tajemnicą bankową przez administratora: Fundację na rzecz Rozwoju Polskiego Rolnictwa z siedzibą w Warszawie ul. Gombrowicza 19 oraz Bank Gospodarstwa Krajowego ( Menedżera Funduszu Powierniczego), Instytucję Zarządzającą, a także Polską Agencję Rozwoju  Przedsiębiorczości lub inne wskazane przez powyższe podmioty osoby w celu prawidłowego przeprowadzenia procedury pożyczkowej, budowania baz danych, wykonywania oraz zamawiania przez powyższe podmioty analiz w zakresie spójności RPO WM, realizacji polityk, w tym polityk horyzontalnych, oceny skutków RPO WZ , a także oddziaływań makroekonomicznych, monitoringu ,realizacji umowy pożyczki oraz na przeprowadzanie wizyt w przedsiębiorstwie i badań ankietowych, w związku z korzystaniem z usług świadczonych przez powyższe podmioty,  w rozumieniu ustawy z dnia 29 sierpnia 1997 roku o ochronie danych osobowych (Dz.U. 2014 r. poz. 1182 j.t. z późn. zm. )</t>
  </si>
  <si>
    <t>Zgoda wyrażona w niniejszym oświadczeniu obejmuje również przetwarzanie moich danych w przyszłości pod warunkiem, że cel przetworzenia nie zostanie zmieniony.</t>
  </si>
  <si>
    <t>Zostałem poinformowany o nazwie i siedzibie administratora danych, celach, w jakich dane te są przetwarzane, prawie wglądu do nich i ich poprawiania.</t>
  </si>
  <si>
    <t>Oświadczam, że wyrażam zgodę na zbieranie i przetwarzanie moich/naszych danych osobowych oraz danych objętych tajemnicą bankową przez administratora: Fundację na rzecz Rozwoju Polskiego Rolnictwa z siedzibą w Warszawie ul. Gombrowicza 19  w celach promocyjnych i marketingowych w rozumieniu ustawy z dnia 29 sierpnia 1997 roku o ochronie danych osobowych (Dz.U. 2014 r. poz.1182 j.t. z późn. zm. )</t>
  </si>
  <si>
    <t>Zgoda wyrażona w niniejszym oświadczeniu obejmuje również przetwarzanie moich/naszych danych w przyszłości pod warunkiem, że cel przetworzenia nie zostanie zmieniony.</t>
  </si>
  <si>
    <t xml:space="preserve">Zostałem poinformowany o nazwie i siedzibie administratora danych, celach, w jakich dane te są przetwarzane, prawie wglądu do nich i ich poprawiania. </t>
  </si>
  <si>
    <t xml:space="preserve">TAK / NIE        </t>
  </si>
  <si>
    <t xml:space="preserve">____________________________                                                                                                                             ________________________          </t>
  </si>
  <si>
    <t xml:space="preserve">            Miejscowość/ data                                                                                                                                           Czytelny podpis Wnioskodawcy                        </t>
  </si>
  <si>
    <t xml:space="preserve">              Miejscowość/data                                                                                                                                          Czytelny podpis Wnioskodawcy </t>
  </si>
  <si>
    <t>Oświadczam, że wyrażam zgodę na zbieranie i przetwarzanie moich/naszych danych osobowych oraz danych objętych tajemnicą bankową przez administratora: Fundację na rzecz Rozwoju Polskiego Rolnictwa z siedzibą w Warszawie ul. Gombrowicza 19 oraz Bank Gospodarstwa Krajowego ( Menedżera Funduszu Powierniczego), Instytucję Zarządzającą, a także Polską Agencję Rozwoju  Przedsiębiorczości lub inne wskazane przez powyższe podmioty osoby w celu prawidłowego przeprowadzenia procedury pożyczkowej, budowania baz danych, wykonywania oraz zamawiania przez powyższe podmioty analiz w zakresie spójności RPO WM, realizacji polityk, w tym polityk horyzontalnych, oceny skutków RPO WM , a także oddziaływań makroekonomicznych, monitoringu ,realizacji umowy pożyczki oraz na przeprowadzanie wizyt w przedsiębiorstwie i badań ankietowych, w związku z korzystaniem z usług świadczonych przez powyższe podmioty,  w rozumieniu ustawy z dnia 29 sierpnia 1997 roku o ochronie danych osobowych (Dz.U. 2014 r. poz. 1182 j.t. z późn. zm.)</t>
  </si>
  <si>
    <t>Oświadczam, że wyrażam zgodę na zbieranie i przetwarzanie moich/naszych danych osobowych oraz danych objętych tajemnicą bankową przez administratora: Fundację na rzecz Rozwoju Polskiego Rolnictwa z siedzibą w Warszawie ul. Gombrowicza 19  w celach promocyjnych i marketingowych w rozumieniu ustawy z dnia 29 sierpnia 1997 roku o ochronie danych osobowych (Dz.U. 2014 r. poz.1182 j.t. z późn. zm.)</t>
  </si>
  <si>
    <t>Rolnictwo (01)</t>
  </si>
  <si>
    <t>r</t>
  </si>
  <si>
    <t>rolnictwo</t>
  </si>
  <si>
    <t>Działalność usługowa wspomagająca rolnictwo (01.6)</t>
  </si>
  <si>
    <t>u</t>
  </si>
  <si>
    <t>usługi</t>
  </si>
  <si>
    <t>leśnictwo, rybołówstwo (02,03)</t>
  </si>
  <si>
    <t>p</t>
  </si>
  <si>
    <t>produkcja</t>
  </si>
  <si>
    <t>działalność usługowa związana z leśnictwem ( 02.4)</t>
  </si>
  <si>
    <t>Górnictwo i wydobywanie (05-08)</t>
  </si>
  <si>
    <t>Działalność usługowa wspomagająca górnictwo i wydobywanie 09</t>
  </si>
  <si>
    <t>Przetwórstwo przemysłowe - produkcja art.spoż., napojów, wyr, tyt. (10-32)</t>
  </si>
  <si>
    <t>naprawa i konserwacja i instalowanie maszyn i urządzeń (33)</t>
  </si>
  <si>
    <t>wytwarzanie i zaopatrywanie w energię elektryczną, gaz, parę wodną, gorącą wodę i powietrze do ukł. Klimatyzacyjnych (35)</t>
  </si>
  <si>
    <t>wytwarzanie energii elektrycznej ( 35.11)</t>
  </si>
  <si>
    <t>przesyłanie energii elektrycznej, dystrybucja (35.12, 35.13)</t>
  </si>
  <si>
    <t>handel energią elektryczną ( 35.14)</t>
  </si>
  <si>
    <t>h</t>
  </si>
  <si>
    <t>handel</t>
  </si>
  <si>
    <t>wytwarzanie paliw gazowych (35.21)</t>
  </si>
  <si>
    <t>dystrybucja paliw gazowych (35.22)</t>
  </si>
  <si>
    <t>handel paliwami gazowymi (35.23)</t>
  </si>
  <si>
    <t>Dostawa wody, gospodarowanie ściekami i odpadami oraz dzaił. zwią. z rekultywacją (36-39)</t>
  </si>
  <si>
    <t>Budownictwo (41-43)</t>
  </si>
  <si>
    <t>budownictwo</t>
  </si>
  <si>
    <t>handel hurtowy i detaliczny;naprawa pojazdów sam. z wył. mot. (45-47)</t>
  </si>
  <si>
    <t>konserwacja i naprawa pojazdów samochod. (45.2)</t>
  </si>
  <si>
    <t>Transport (49-51)</t>
  </si>
  <si>
    <t>t</t>
  </si>
  <si>
    <t>transport</t>
  </si>
  <si>
    <t>Magazynowanie i dział. usł. Wspomagająca transport, dział. pocztowa i kurierska ( 52,53)</t>
  </si>
  <si>
    <t>Hotele i restauracje (55,56)</t>
  </si>
  <si>
    <t>Informacja i komunikacja (58-63)</t>
  </si>
  <si>
    <t>Poczta i telekomunikacja (61)</t>
  </si>
  <si>
    <t>działalność finasowa i ubezpieczeniowa (64-66)</t>
  </si>
  <si>
    <t>działalność związana z obsługą rynku nieruchomościami (68)</t>
  </si>
  <si>
    <t>kupno i sprzedaż nieruch. Na własny rach. (68.1)</t>
  </si>
  <si>
    <t>Działalność proesjonalna, naukowa i techniczna (69-75)</t>
  </si>
  <si>
    <t>Działalność w zakresie usług adm. I dział. wspierająca (77-82)</t>
  </si>
  <si>
    <t>Administracja publiczna i obrona narodowa, obowiązkowe zabezpieczenia społeczne(84)</t>
  </si>
  <si>
    <t>Edukacja (85)</t>
  </si>
  <si>
    <t>Opieka zdrowotna i pomoc społeczna (86-88)</t>
  </si>
  <si>
    <t>Działalność związana z kulturą, rozrywką i rekreacją (90-93)</t>
  </si>
  <si>
    <t>pozostała dziłałalność usługowa (94-96)</t>
  </si>
  <si>
    <t>Gospodarstwo domowe zatrudniające pracowników, produkujące wyroby i świadczące usł. Na własne potrzeby ( 97,98)</t>
  </si>
  <si>
    <t>Organizacje i zespoły eksterytorialne (99)</t>
  </si>
  <si>
    <t>liczba zatrudnionych</t>
  </si>
  <si>
    <t>Osiągnięty roczny obrót netto ze sprzedaży towarów, wyrobów usług i operacji finansowych  (Euro)</t>
  </si>
  <si>
    <t>Suma aktywów bilansu sporządzonego na koniec roku (EURO)</t>
  </si>
  <si>
    <t>od</t>
  </si>
  <si>
    <t>do</t>
  </si>
  <si>
    <t>mikro</t>
  </si>
  <si>
    <t>mały</t>
  </si>
  <si>
    <t>rok 1</t>
  </si>
  <si>
    <t>rok 2</t>
  </si>
  <si>
    <t>rok 3</t>
  </si>
  <si>
    <t xml:space="preserve">mały </t>
  </si>
  <si>
    <t>Jeżeli w dniu zamknięcia ksiąg rachunkowych dane przedsiębiorstwo stwierdza, że w skali rocznej przekroczyło</t>
  </si>
  <si>
    <t>pułapy zatrudnienia lub pułapy finansowe określone w art. 2, lub spadło poniżej tych pułapów, uzyskanie lub utrata</t>
  </si>
  <si>
    <r>
      <rPr>
        <sz val="10"/>
        <color rgb="FF000000"/>
        <rFont val="Arial CE"/>
        <family val="2"/>
      </rPr>
      <t xml:space="preserve">statusu średniego, małego lub mikroprzedsiębiorstwa następuje tylko wówczas, </t>
    </r>
    <r>
      <rPr>
        <b/>
        <sz val="10"/>
        <color rgb="FF000000"/>
        <rFont val="Arial CE"/>
        <family val="2"/>
      </rPr>
      <t>gdy zjawisko to powtórzy się w ciągu</t>
    </r>
  </si>
  <si>
    <t>dwóch kolejnych okresów obrachunkowych.</t>
  </si>
  <si>
    <r>
      <rPr>
        <sz val="10"/>
        <color theme="1"/>
        <rFont val="Arial CE"/>
        <family val="2"/>
      </rPr>
      <t xml:space="preserve"> &lt;= musi być mniejsza lub równa </t>
    </r>
    <r>
      <rPr>
        <sz val="10"/>
        <color indexed="10"/>
        <rFont val="Arial CE"/>
        <family val="2"/>
      </rPr>
      <t>999 999 999 999,99</t>
    </r>
    <r>
      <rPr>
        <sz val="10"/>
        <color theme="1"/>
        <rFont val="Arial CE"/>
        <family val="2"/>
      </rPr>
      <t xml:space="preserve"> oraz nieujemna</t>
    </r>
  </si>
  <si>
    <t>Aby skorzystać z arkusza dołącz go do swego zeszytu.</t>
  </si>
  <si>
    <t>Mimo dołożenie wszelkiej staranności, autor nie bierze odpowiedzialności za funkcjonowanie algorytmu. Użytkownik korzysta z niego na własną odpowiedzialność i ryzyko.</t>
  </si>
  <si>
    <t>Do komórki A1 tego arkusza (powyżej) wpisz formułę</t>
  </si>
  <si>
    <t>przekazującą liczbę. Np. =Arkusz1!B24</t>
  </si>
  <si>
    <t>Wynik znajduje się w komórce A10 (poniżej), więc w swoim</t>
  </si>
  <si>
    <t>arkuszu wpisz formułę np. =ArkuszSłownie!A10</t>
  </si>
  <si>
    <t>Autorem procedury jest Jerzy Moruś</t>
  </si>
  <si>
    <t>http://yestok.pl</t>
  </si>
  <si>
    <t>Dołączanie arkusza opisano na stronie serwisu</t>
  </si>
  <si>
    <t xml:space="preserve">jeden </t>
  </si>
  <si>
    <t xml:space="preserve">jedenaście </t>
  </si>
  <si>
    <t xml:space="preserve">dziesięć </t>
  </si>
  <si>
    <t xml:space="preserve">sto </t>
  </si>
  <si>
    <t xml:space="preserve">dwa </t>
  </si>
  <si>
    <t xml:space="preserve">dwanaście </t>
  </si>
  <si>
    <t xml:space="preserve">dwadzieścia </t>
  </si>
  <si>
    <t xml:space="preserve">dwieście </t>
  </si>
  <si>
    <t xml:space="preserve">trzy </t>
  </si>
  <si>
    <t xml:space="preserve">trzynaście </t>
  </si>
  <si>
    <t xml:space="preserve">trzydzieści </t>
  </si>
  <si>
    <t xml:space="preserve">trzysta </t>
  </si>
  <si>
    <t xml:space="preserve">cztery </t>
  </si>
  <si>
    <t xml:space="preserve">czternaście </t>
  </si>
  <si>
    <t xml:space="preserve">czterdzieści </t>
  </si>
  <si>
    <t xml:space="preserve">czterysta </t>
  </si>
  <si>
    <t xml:space="preserve">pięć </t>
  </si>
  <si>
    <t xml:space="preserve">piętnaście </t>
  </si>
  <si>
    <t xml:space="preserve">pięćdziesiąt </t>
  </si>
  <si>
    <t xml:space="preserve">pięćset </t>
  </si>
  <si>
    <t xml:space="preserve">sześć </t>
  </si>
  <si>
    <t xml:space="preserve">szesnaście </t>
  </si>
  <si>
    <t xml:space="preserve">sześćdziesiąt </t>
  </si>
  <si>
    <t xml:space="preserve">sześćset </t>
  </si>
  <si>
    <t xml:space="preserve">siedem </t>
  </si>
  <si>
    <t xml:space="preserve">siedemnaście </t>
  </si>
  <si>
    <t xml:space="preserve">siedemdziesiąt </t>
  </si>
  <si>
    <t xml:space="preserve">siedemset </t>
  </si>
  <si>
    <t xml:space="preserve">osiem </t>
  </si>
  <si>
    <t xml:space="preserve">osiemnaście </t>
  </si>
  <si>
    <t xml:space="preserve">osiemdziesiąt </t>
  </si>
  <si>
    <t xml:space="preserve">osiemset </t>
  </si>
  <si>
    <t xml:space="preserve">dziewięć </t>
  </si>
  <si>
    <t xml:space="preserve">dziewiętnaście </t>
  </si>
  <si>
    <t xml:space="preserve">dziewięćdziesiąt </t>
  </si>
  <si>
    <t xml:space="preserve">dziewięćset </t>
  </si>
  <si>
    <t xml:space="preserve">tysiąc </t>
  </si>
  <si>
    <t xml:space="preserve">milion </t>
  </si>
  <si>
    <t xml:space="preserve">miliard </t>
  </si>
  <si>
    <t xml:space="preserve">tysiące </t>
  </si>
  <si>
    <t xml:space="preserve">miliony </t>
  </si>
  <si>
    <t xml:space="preserve">miliardy </t>
  </si>
  <si>
    <t xml:space="preserve">tysięcy </t>
  </si>
  <si>
    <t xml:space="preserve">milionów </t>
  </si>
  <si>
    <t xml:space="preserve">miliardów </t>
  </si>
  <si>
    <t>GINT</t>
  </si>
  <si>
    <t>GRES</t>
  </si>
  <si>
    <t>GJED</t>
  </si>
  <si>
    <t>GTYS</t>
  </si>
  <si>
    <t>GMLN</t>
  </si>
  <si>
    <t>GMLD</t>
  </si>
  <si>
    <t>Liczba jest ujemna, albo za duża, albo nie jest to liczba!</t>
  </si>
  <si>
    <t xml:space="preserve">Szanowna Pani/Panie,
Spełniając obowiązek informacyjny wynikający z Rozporządzenia Parlamentu Europejskiego i Rady (UE) 2016/679 z 27.04.2016 r. w sprawie ochrony osób fizycznych w związku z przetwarzaniem danych osobowych i w sprawie swobodnego przepływu takich danych oraz uchylenia dyrektywy 95/46/WE (Dz.Urz. UE L 119, s. 1) zwane dalej: „RODO”, informujemy, co następuje:
1.  Kto jest administratorem Pani/Pana danych osobowych?
  Administratorem Pani/Pana danych osobowych przetwarzanych w ramach instrumentu finansowego pn. „Pożyczka inwestycyjna dla RMR” (nr 2/FEMA/1424/2025/II/EFRR/155) w ramach programu Fundusze Europejskie dla Mazowsza 2021-2027, Priorytetu I Fundusze Europejskie dla bardziej konkurencyjnego i inteligentnego Mazowsza, Działanie 1.3 Innowacyjność i konkurencyjność MŚP zwanego dalej „Instrumentem finansowym” jest Bank Gospodarstwa Krajowego z siedzibą w Warszawie przy Al. Jerozolimskich 7, 00-955 Warszawa, zwany dalej „Administratorem”.
Pani/Pana dane osobowe zostały powierzone do przetwarzania przez BGK, Fundacji na rzecz Rozwoju Polskiego Rolnictwa z siedzibą w Warszawie, ul. Gombrowicza 19, 01-682 Warszawa, KRS: 0000143832, www.fdpa.org.pl, zwanej „FDPA”, jako Partnerowi Finansującemu na podstawie Umowy Operacyjnej nr 2/FEMA/1424/2025/II/EFRR/155 oraz Porozumienia w sprawie powierzenia FDPA przetwarzania danych osobowych w związku z realizacją Umowy Operacyjnej.
2.  Jak i z kim się skontaktować, żeby uzyskać więcej informacji o przetwarzaniu Pani/Pana danych osobowych?
  Administrator wyznaczył u siebie Inspektora ochrony danych, z którym można się kontaktować  pod adresem e-mail: iod@bgk.pl, lub telefonicznie a także listownie na adres pocztowy siedziby Administratora.
3.  Skąd mamy Pani/Pana dane osobowe?
 Pani/Pana dane osobowe otrzymaliśmy od Pani/Pana w związku z ubieganiem się przez Panią/a o otrzymanie wsparcia w ramach Instrumentu finansowego, zawarciem i wykonywaniem Umowy pożyczki oraz umów zabezpieczających jej wykonanie zawartych w ramach Instrumentu finansowego.
4.  Jak przetwarzamy Pani/Pana dane osobowe?
 Administrator przetwarza Pani/Pana dane osobowe w sposób bezpieczny, zgodny z Umową oraz obowiązującymi przepisami prawa. Administrator dokłada wszelkich starań, aby zapewnić wszelkie środki fizycznej, technicznej i organizacyjnej ochrony danych osobowych przed ich przypadkowym czy umyślnym zniszczeniem, przypadkową utratą, zmianą, nieuprawnionym ujawnieniem, wykorzystaniem czy dostępem przez siebie oraz FDPA.
</t>
  </si>
  <si>
    <t xml:space="preserve">5.  Jaki jest cel i podstawa prawna przetwarzania Pani/Pana danych osobowych?
 Pani/Pana dane osobowe otrzymane w związku z ubieganiem się, zawarciem i wykonywaniem Umów w ramach Instrumentu finansowego  przetwarzane są przez Administratora w celu:
1) realizacji Instrumentu finansowego, w szczególności potwierdzenia kwalifikowalności wydatków, udziele-nia wsparcia, ustanowienia zabezpieczeń, monitoringu, ewaluacji, kontroli, audytu i sprawozdawczości na podstawie art. 6 ust. 1 lit. b) oraz lit. c)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dalej zwanego „RODO”, w związku z przepisami ustawy z dnia 28 kwietnia 2022 r. o zasadach realizacji zadań finansowanych ze środ-ków europejskich w perspektywie finansowej 2021–2027;
2) realizacji działań informacyjno-promocyjnych w ramach Instrumentu finansowego, a także w celach związanych z odzyskiwaniem środków, celach archiwalnych oraz statystycznych, na podstawie art. 6 ust. 1 lit. f) RODO, tj. realizacji prawnie uzasadnionych interesów administratora polegających na prowadze-niu działalności informacyjnej dot. administratora oraz ustalania i dochodzenia ewentualnych roszczeń wynikających ze współpracy lub obrony przed nimi.
6. Jak długo będziemy przechowywać Pani/Pana dane osobowe? 
Pani/a dane osobowe będą przechowywane przez okres niezbędny do prawidłowego rozliczenia i zamknię-cia Instrumentu finansowego, a także do czasu przedawnienia roszczeń związanych z Pani/a w nim udziale i zaciągniętymi przez Panią/a zobowiązaniami.
7. Komu udostępniamy Pani/Pana dane osobowe?
 Pani/Pana dane osobowe będą przekazywane: FDPA, Zarządowi Województwa Mazowieckiego , Ministrowi właściwemu ds. rozwoju regionalnego oraz podmiotom, które na zlecenie Administratora i FDPA uczestniczą w realizacji Instrumentu finansowego. Dane osobowe mogą zostać przekazane innym podmiotom wskazanym w art. 89 ust. 1 4.Ustawy z dnia 28 kwietnia 2022 r. o zasadach realizacji zadań finansowanych ze środków europejskich w perspektywie finansowej 2021-2027, w szczególności podmiotom realizującym badania ewaluacyjne oraz kontrole i audyty w ramach Instrumentu finansowego.
8. Jakie uprawnienia przysługują Pani/Panu wobec Administratora w zakresie przetwarzania danych?
1) Każdej osobie przysługuje prawo dostępu do swoich danych osobowych, a także prawo do żądania ich sprostowania, usunięcia, przenoszenia oraz ograniczenia przetwarzania. Każdej osobie przysługuje pra-wo wniesienia sprzeciwu wobec przetwarzania danych, zwłaszcza przetwarzania opartego na prawnie uzasadnionym interesie administratora oraz prawo wycofania zgody na przetwarzanie, jeśli zgoda sta-nowi podstawę przetwarzania danych, w każdym czasie, bez wpływu na zgodność z prawem przetwarza-nia dokonanego przed wycofaniem zgody. 
2) Każdej osobie przysługuje prawo wniesienia skargi do Prezesa Urzędu Ochrony Danych Osobowych, w przypadku wątpliwości dotyczących przetwarzania danych osobowych zgodnie z przepisami RODO.
</t>
  </si>
  <si>
    <t xml:space="preserve">9. Czy przekazujemy Pani/Pana dane osobowe do państw spoza Europejskiego Obszaru Gospodarczego?
Administrator  nie będzie przekazywać  Pani/Pana danych osobowych do państw spoza Europejskiego Obszaru Gospodarczego.
10. Czy dokonujemy automatycznego podejmowania decyzji (w tym profilowania) w oparciu o Pani/Pana dane osobowe?
Pani/Pana dane osobowe nie podlegają zautomatyzowanemu przetwarzaniu w tym profilowaniu przez Administratora.
11.  Czy musi Pani/Pan podawać nam swoje dane osobowe?
 Podanie danych jest warunkiem rozpatrzenia możliwości otrzymania wsparcia, a odmowa ich podania jest równoznaczna z brakiem możliwości udzielenia wsparcia w ramach Instrumentu finansowego.
Na Pani/u jako osobie ubiegającej się o udzielenie wsparcia spoczywa obowiązek poinformowania o treści niniejszej informacji wszystkich osób, których dane podaje dla celów uzyskania wsparcia, w szczególności ustanowienia zabezpieczeń.
</t>
  </si>
  <si>
    <t>Rok bieżący (n)</t>
  </si>
  <si>
    <t>Rok poprzedni (n-1)</t>
  </si>
  <si>
    <t>Rok (n-2)</t>
  </si>
  <si>
    <t xml:space="preserve">W związku z realizacją Inwestycji Końcowej będę przestrzegał(a) zasad horyzontalnych Unii Europejskiej, o których mowa w art. 9 rozporządzenia Parlamentu Europejskiego i Rady (UE) nr 2021/1060, w tym zasady równości kobiet i mężczyzn, zasady równości szans i niedyskryminacji, zasady zrównoważonego rozwoju oraz obowiązku działania zgodnie z odpowiednimi przepisami w zakresie ochrony środowiska. 
  Oświadczam, że działalność prowadzona w związku ze wsparciem uzyskanym z Jednostkowej Pożyczki nie jest dyskryminująca tj. nikogo nie różnicuje, nie wyklucza lub nie ogranicza, ze względu na jakiekolwiek przesłanki, w szczególności płeć, rasę, kolor skóry, pochodzenie etniczne lub społeczne, cechy genetyczne, język, religię lub przekonania, poglądy polityczne lub wszelkie inne poglądy, przynależność do mniejszości narodowej, majątek, urodzenie, niepełnosprawność, wiek lub orientację seksualną.
</t>
  </si>
  <si>
    <t>Nr NIP:</t>
  </si>
  <si>
    <t>Agnieszka Babicz</t>
  </si>
  <si>
    <t>ver. 2.19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</si>
</sst>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2" formatCode="_-* #,##0\ &quot;zł&quot;_-;\-* #,##0\ &quot;zł&quot;_-;_-* &quot;-&quot;\ &quot;zł&quot;_-;_-@_-"/>
    <numFmt numFmtId="44" formatCode="_-* #,##0.00\ &quot;zł&quot;_-;\-* #,##0.00\ &quot;zł&quot;_-;_-* &quot;-&quot;??\ &quot;zł&quot;_-;_-@_-"/>
    <numFmt numFmtId="164" formatCode="&quot;zł&quot;#,##0_);[Red]\(&quot;zł&quot;#,##0\)"/>
    <numFmt numFmtId="165" formatCode="_(&quot;zł&quot;* #,##0.00_);_(&quot;zł&quot;* \(#,##0.00\);_(&quot;zł&quot;* &quot;-&quot;??_);_(@_)"/>
    <numFmt numFmtId="166" formatCode="_(* #,##0.00_);_(* \(#,##0.00\);_(* &quot;-&quot;??_);_(@_)"/>
    <numFmt numFmtId="167" formatCode="000\-00\-00\-000"/>
    <numFmt numFmtId="168" formatCode="#,##0.00\ &quot;zł&quot;"/>
    <numFmt numFmtId="169" formatCode="yyyy/mm/dd;@"/>
    <numFmt numFmtId="170" formatCode="00\-000"/>
    <numFmt numFmtId="171" formatCode="000\-000\-00\-00"/>
    <numFmt numFmtId="172" formatCode="yyyy\-mm\-dd;@"/>
    <numFmt numFmtId="173" formatCode="yyyy\-mm\-dd"/>
  </numFmts>
  <fonts count="60">
    <font>
      <sz val="10"/>
      <name val="Arial CE"/>
      <charset val="238"/>
    </font>
    <font>
      <sz val="8"/>
      <name val="Arial CE"/>
      <charset val="238"/>
    </font>
    <font>
      <sz val="10"/>
      <name val="Arial CE"/>
      <charset val="238"/>
    </font>
    <font>
      <sz val="14"/>
      <name val="Arial CE"/>
      <charset val="238"/>
    </font>
    <font>
      <sz val="10"/>
      <name val="Calibri"/>
      <family val="2"/>
      <charset val="238"/>
    </font>
    <font>
      <sz val="11"/>
      <name val="Calibri"/>
      <family val="2"/>
      <charset val="238"/>
    </font>
    <font>
      <sz val="8"/>
      <name val="Calibri"/>
      <family val="2"/>
      <charset val="238"/>
    </font>
    <font>
      <sz val="9"/>
      <name val="Arial CE"/>
      <charset val="238"/>
    </font>
    <font>
      <sz val="9"/>
      <name val="Arial"/>
      <family val="2"/>
      <charset val="238"/>
    </font>
    <font>
      <b/>
      <sz val="10"/>
      <name val="Arial CE"/>
      <charset val="238"/>
    </font>
    <font>
      <sz val="11"/>
      <color theme="1"/>
      <name val="Czcionka tekstu podstawowego"/>
      <family val="2"/>
      <charset val="238"/>
    </font>
    <font>
      <sz val="14"/>
      <name val="Calibri"/>
      <family val="2"/>
      <charset val="238"/>
      <scheme val="minor"/>
    </font>
    <font>
      <sz val="12"/>
      <name val="Calibri"/>
      <family val="2"/>
      <charset val="238"/>
      <scheme val="minor"/>
    </font>
    <font>
      <sz val="11"/>
      <color indexed="8"/>
      <name val="Calibri"/>
      <family val="2"/>
      <charset val="238"/>
      <scheme val="minor"/>
    </font>
    <font>
      <b/>
      <sz val="14"/>
      <name val="Calibri"/>
      <family val="2"/>
      <charset val="238"/>
      <scheme val="minor"/>
    </font>
    <font>
      <sz val="18"/>
      <name val="Calibri"/>
      <family val="2"/>
      <charset val="238"/>
      <scheme val="minor"/>
    </font>
    <font>
      <sz val="9"/>
      <color rgb="FFFF0000"/>
      <name val="Arial CE"/>
      <charset val="238"/>
    </font>
    <font>
      <sz val="9"/>
      <color rgb="FFFF0000"/>
      <name val="Arial"/>
      <family val="2"/>
      <charset val="238"/>
    </font>
    <font>
      <i/>
      <sz val="10"/>
      <color rgb="FFFF0000"/>
      <name val="Calibri"/>
      <family val="2"/>
      <charset val="238"/>
      <scheme val="minor"/>
    </font>
    <font>
      <sz val="11"/>
      <color theme="0"/>
      <name val="Czcionka tekstu podstawowego"/>
      <charset val="238"/>
    </font>
    <font>
      <sz val="10"/>
      <color theme="1"/>
      <name val="Czcionka tekstu podstawowego"/>
      <family val="2"/>
      <charset val="238"/>
    </font>
    <font>
      <u/>
      <sz val="10"/>
      <color theme="10"/>
      <name val="Czcionka tekstu podstawowego"/>
      <family val="2"/>
      <charset val="238"/>
    </font>
    <font>
      <sz val="12"/>
      <color theme="1"/>
      <name val="Czcionka tekstu podstawowego"/>
      <family val="2"/>
      <charset val="238"/>
    </font>
    <font>
      <sz val="16"/>
      <name val="Calibri"/>
      <family val="2"/>
      <charset val="238"/>
      <scheme val="minor"/>
    </font>
    <font>
      <i/>
      <sz val="8"/>
      <name val="Calibri"/>
      <family val="2"/>
      <charset val="238"/>
    </font>
    <font>
      <sz val="10"/>
      <color theme="1"/>
      <name val="Arial CE"/>
      <family val="2"/>
    </font>
    <font>
      <sz val="14"/>
      <color rgb="FF000000"/>
      <name val="Calibri"/>
      <family val="2"/>
    </font>
    <font>
      <sz val="8"/>
      <color rgb="FF000000"/>
      <name val="Calibri"/>
      <family val="2"/>
    </font>
    <font>
      <b/>
      <sz val="8"/>
      <color rgb="FF000000"/>
      <name val="Calibri"/>
      <family val="2"/>
    </font>
    <font>
      <sz val="10"/>
      <color rgb="FF000000"/>
      <name val="Arial CE"/>
      <family val="2"/>
    </font>
    <font>
      <b/>
      <sz val="10"/>
      <color rgb="FF000000"/>
      <name val="Arial CE"/>
      <family val="2"/>
    </font>
    <font>
      <sz val="10"/>
      <color indexed="10"/>
      <name val="Arial CE"/>
      <family val="2"/>
    </font>
    <font>
      <b/>
      <sz val="8"/>
      <color rgb="FF000000"/>
      <name val="Tahoma"/>
      <family val="2"/>
    </font>
    <font>
      <sz val="8"/>
      <color rgb="FF000000"/>
      <name val="Tahoma"/>
      <family val="2"/>
    </font>
    <font>
      <b/>
      <sz val="8"/>
      <name val="Calibri"/>
      <family val="2"/>
      <charset val="238"/>
    </font>
    <font>
      <u/>
      <sz val="10"/>
      <color theme="10"/>
      <name val="Arial CE"/>
      <charset val="238"/>
    </font>
    <font>
      <sz val="11"/>
      <color rgb="FFFF0000"/>
      <name val="Calibri"/>
      <family val="2"/>
      <charset val="238"/>
      <scheme val="minor"/>
    </font>
    <font>
      <sz val="9"/>
      <name val="Calibri"/>
      <family val="2"/>
      <charset val="238"/>
    </font>
    <font>
      <sz val="14"/>
      <color indexed="8"/>
      <name val="Calibri"/>
      <family val="2"/>
      <charset val="238"/>
      <scheme val="minor"/>
    </font>
    <font>
      <b/>
      <sz val="18"/>
      <name val="Calibri"/>
      <family val="2"/>
      <charset val="238"/>
      <scheme val="minor"/>
    </font>
    <font>
      <b/>
      <sz val="12"/>
      <name val="Calibri"/>
      <family val="2"/>
      <charset val="238"/>
    </font>
    <font>
      <i/>
      <sz val="14"/>
      <color rgb="FF000000"/>
      <name val="Calibri"/>
      <family val="2"/>
    </font>
    <font>
      <b/>
      <sz val="12"/>
      <name val="Calibri"/>
      <family val="2"/>
      <charset val="238"/>
      <scheme val="minor"/>
    </font>
    <font>
      <b/>
      <sz val="14"/>
      <color theme="0"/>
      <name val="Calibri"/>
      <family val="2"/>
      <charset val="238"/>
      <scheme val="minor"/>
    </font>
    <font>
      <sz val="12"/>
      <name val="Arial CE"/>
      <charset val="238"/>
    </font>
    <font>
      <sz val="12"/>
      <name val="Calibri"/>
      <family val="2"/>
      <charset val="238"/>
    </font>
    <font>
      <b/>
      <sz val="11"/>
      <color indexed="8"/>
      <name val="Calibri"/>
      <family val="2"/>
      <charset val="238"/>
      <scheme val="minor"/>
    </font>
    <font>
      <sz val="13"/>
      <name val="Calibri"/>
      <family val="2"/>
      <charset val="238"/>
      <scheme val="minor"/>
    </font>
    <font>
      <sz val="16"/>
      <name val="Arial CE"/>
      <charset val="238"/>
    </font>
    <font>
      <sz val="12"/>
      <color indexed="8"/>
      <name val="Calibri"/>
      <family val="2"/>
      <charset val="238"/>
      <scheme val="minor"/>
    </font>
    <font>
      <sz val="11"/>
      <name val="Calibri"/>
      <family val="2"/>
      <charset val="238"/>
      <scheme val="minor"/>
    </font>
    <font>
      <sz val="11"/>
      <color rgb="FFFF0000"/>
      <name val="Calibri"/>
      <family val="2"/>
      <charset val="238"/>
    </font>
    <font>
      <sz val="14"/>
      <color theme="0"/>
      <name val="Arial CE"/>
      <charset val="238"/>
    </font>
    <font>
      <sz val="10"/>
      <name val="Calibri"/>
      <family val="2"/>
      <charset val="238"/>
      <scheme val="minor"/>
    </font>
    <font>
      <sz val="8"/>
      <color rgb="FF000000"/>
      <name val="Tahoma"/>
      <family val="2"/>
      <charset val="238"/>
    </font>
    <font>
      <sz val="10"/>
      <color rgb="FF000000"/>
      <name val="Arial CE"/>
    </font>
    <font>
      <sz val="8"/>
      <color rgb="FF000000"/>
      <name val="Segoe UI"/>
      <family val="2"/>
      <charset val="238"/>
    </font>
    <font>
      <u/>
      <sz val="12"/>
      <color theme="10"/>
      <name val="Arial CE"/>
      <charset val="238"/>
    </font>
    <font>
      <sz val="11"/>
      <name val="Arial CE"/>
      <charset val="238"/>
    </font>
    <font>
      <sz val="11"/>
      <color rgb="FF000000"/>
      <name val="LatoRegular"/>
    </font>
  </fonts>
  <fills count="1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6" tint="0.599963377788628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rgb="FFD9D9D9"/>
        <bgColor rgb="FF000000"/>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rgb="FFFF0000"/>
      </left>
      <right style="medium">
        <color rgb="FFFF0000"/>
      </right>
      <top style="medium">
        <color rgb="FFFF0000"/>
      </top>
      <bottom style="medium">
        <color rgb="FFFF0000"/>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theme="0"/>
      </right>
      <top style="thin">
        <color theme="0"/>
      </top>
      <bottom/>
      <diagonal/>
    </border>
    <border>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top/>
      <bottom style="medium">
        <color indexed="64"/>
      </bottom>
      <diagonal/>
    </border>
    <border>
      <left/>
      <right style="thin">
        <color theme="0"/>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indexed="64"/>
      </top>
      <bottom style="medium">
        <color indexed="64"/>
      </bottom>
      <diagonal/>
    </border>
    <border>
      <left style="medium">
        <color indexed="64"/>
      </left>
      <right/>
      <top/>
      <bottom style="thin">
        <color theme="0"/>
      </bottom>
      <diagonal/>
    </border>
    <border>
      <left/>
      <right/>
      <top/>
      <bottom style="thin">
        <color theme="0"/>
      </bottom>
      <diagonal/>
    </border>
    <border>
      <left/>
      <right style="medium">
        <color auto="1"/>
      </right>
      <top/>
      <bottom style="thin">
        <color theme="0"/>
      </bottom>
      <diagonal/>
    </border>
  </borders>
  <cellStyleXfs count="6">
    <xf numFmtId="0" fontId="0" fillId="0" borderId="0"/>
    <xf numFmtId="0" fontId="10" fillId="0" borderId="0"/>
    <xf numFmtId="0" fontId="2" fillId="0" borderId="0" applyNumberFormat="0" applyBorder="0" applyAlignment="0"/>
    <xf numFmtId="0" fontId="2" fillId="0" borderId="0" applyNumberFormat="0" applyBorder="0" applyAlignment="0"/>
    <xf numFmtId="0" fontId="35" fillId="0" borderId="0" applyNumberFormat="0" applyFill="0" applyBorder="0" applyAlignment="0" applyProtection="0"/>
    <xf numFmtId="44" fontId="2" fillId="0" borderId="0" applyFont="0" applyFill="0" applyBorder="0" applyAlignment="0" applyProtection="0"/>
  </cellStyleXfs>
  <cellXfs count="485">
    <xf numFmtId="0" fontId="0" fillId="0" borderId="0" xfId="0"/>
    <xf numFmtId="0" fontId="6" fillId="0" borderId="3" xfId="0" applyFont="1" applyBorder="1" applyAlignment="1">
      <alignment horizontal="right" vertical="top" wrapText="1"/>
    </xf>
    <xf numFmtId="0" fontId="6" fillId="0" borderId="4" xfId="0" applyFont="1" applyBorder="1" applyAlignment="1">
      <alignment vertical="top" wrapText="1"/>
    </xf>
    <xf numFmtId="0" fontId="24" fillId="0" borderId="4" xfId="0" applyFont="1" applyBorder="1" applyAlignment="1">
      <alignment vertical="top" wrapText="1"/>
    </xf>
    <xf numFmtId="166" fontId="8" fillId="0" borderId="1" xfId="0" applyNumberFormat="1" applyFont="1" applyBorder="1" applyAlignment="1">
      <alignment horizontal="left" vertical="center" wrapText="1"/>
    </xf>
    <xf numFmtId="166" fontId="8" fillId="0" borderId="1" xfId="0" applyNumberFormat="1" applyFont="1" applyBorder="1" applyAlignment="1">
      <alignment horizontal="center" vertical="center" wrapText="1"/>
    </xf>
    <xf numFmtId="0" fontId="7" fillId="0" borderId="1" xfId="0" applyFont="1" applyBorder="1" applyAlignment="1">
      <alignment horizontal="center"/>
    </xf>
    <xf numFmtId="166" fontId="17" fillId="0" borderId="1" xfId="0" applyNumberFormat="1" applyFont="1" applyBorder="1" applyAlignment="1">
      <alignment horizontal="center" vertical="center" wrapText="1"/>
    </xf>
    <xf numFmtId="166" fontId="17" fillId="0" borderId="1" xfId="0" applyNumberFormat="1" applyFont="1" applyBorder="1" applyAlignment="1">
      <alignment horizontal="right" vertical="center" wrapText="1"/>
    </xf>
    <xf numFmtId="0" fontId="0" fillId="0" borderId="5" xfId="0" applyBorder="1"/>
    <xf numFmtId="0" fontId="5" fillId="0" borderId="5" xfId="0" applyFont="1" applyBorder="1" applyAlignment="1">
      <alignment vertical="center" wrapText="1"/>
    </xf>
    <xf numFmtId="165" fontId="0" fillId="0" borderId="5" xfId="0" applyNumberFormat="1" applyBorder="1"/>
    <xf numFmtId="2" fontId="25" fillId="0" borderId="6" xfId="0" applyNumberFormat="1" applyFont="1" applyBorder="1" applyProtection="1">
      <protection locked="0"/>
    </xf>
    <xf numFmtId="0" fontId="34" fillId="0" borderId="3" xfId="0" applyFont="1" applyBorder="1" applyAlignment="1">
      <alignment horizontal="right" vertical="top" wrapText="1"/>
    </xf>
    <xf numFmtId="0" fontId="6" fillId="0" borderId="7" xfId="0" applyFont="1" applyBorder="1" applyAlignment="1">
      <alignment vertical="top" wrapText="1"/>
    </xf>
    <xf numFmtId="0" fontId="6" fillId="0" borderId="3" xfId="0" applyFont="1" applyBorder="1" applyAlignment="1">
      <alignment vertical="top" wrapText="1"/>
    </xf>
    <xf numFmtId="0" fontId="6" fillId="0" borderId="2" xfId="0" applyFont="1" applyBorder="1" applyAlignment="1">
      <alignment horizontal="justify" vertical="top" wrapText="1"/>
    </xf>
    <xf numFmtId="0" fontId="6" fillId="0" borderId="4" xfId="0" applyFont="1" applyBorder="1" applyAlignment="1">
      <alignment horizontal="justify" vertical="top" wrapText="1"/>
    </xf>
    <xf numFmtId="0" fontId="6" fillId="0" borderId="3" xfId="0" applyFont="1" applyBorder="1" applyAlignment="1">
      <alignment horizontal="justify" vertical="top" wrapText="1"/>
    </xf>
    <xf numFmtId="0" fontId="27" fillId="0" borderId="3" xfId="0" applyFont="1" applyBorder="1" applyAlignment="1">
      <alignment horizontal="right" vertical="top" wrapText="1"/>
    </xf>
    <xf numFmtId="0" fontId="5" fillId="0" borderId="22" xfId="0" applyFont="1" applyBorder="1" applyAlignment="1">
      <alignment vertical="center" wrapText="1"/>
    </xf>
    <xf numFmtId="44" fontId="23" fillId="0" borderId="16" xfId="5" applyFont="1" applyFill="1" applyBorder="1" applyProtection="1"/>
    <xf numFmtId="44" fontId="23" fillId="0" borderId="37" xfId="5" applyFont="1" applyFill="1" applyBorder="1" applyProtection="1"/>
    <xf numFmtId="0" fontId="3" fillId="0" borderId="0" xfId="0" applyFont="1"/>
    <xf numFmtId="0" fontId="11" fillId="7" borderId="15" xfId="0" applyFont="1" applyFill="1" applyBorder="1" applyAlignment="1">
      <alignment vertical="center" wrapText="1"/>
    </xf>
    <xf numFmtId="0" fontId="11" fillId="7" borderId="15" xfId="0" applyFont="1" applyFill="1" applyBorder="1" applyAlignment="1">
      <alignment vertical="center"/>
    </xf>
    <xf numFmtId="0" fontId="11" fillId="0" borderId="0" xfId="0" applyFont="1" applyAlignment="1">
      <alignment vertical="center"/>
    </xf>
    <xf numFmtId="0" fontId="11" fillId="7" borderId="15" xfId="0" applyFont="1" applyFill="1" applyBorder="1" applyAlignment="1">
      <alignment horizontal="left" vertical="center"/>
    </xf>
    <xf numFmtId="0" fontId="11" fillId="0" borderId="0" xfId="0" applyFont="1" applyAlignment="1">
      <alignment horizontal="center" vertical="center"/>
    </xf>
    <xf numFmtId="0" fontId="4" fillId="7" borderId="1"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12" fillId="7" borderId="15" xfId="0" applyFont="1" applyFill="1" applyBorder="1" applyAlignment="1">
      <alignment vertical="center" wrapText="1"/>
    </xf>
    <xf numFmtId="0" fontId="12" fillId="7" borderId="15" xfId="0" applyFont="1" applyFill="1" applyBorder="1" applyAlignment="1">
      <alignment vertical="center"/>
    </xf>
    <xf numFmtId="0" fontId="12" fillId="7" borderId="17" xfId="0" applyFont="1" applyFill="1" applyBorder="1" applyAlignment="1">
      <alignment vertical="center" wrapText="1"/>
    </xf>
    <xf numFmtId="0" fontId="11" fillId="0" borderId="0" xfId="0" applyFont="1"/>
    <xf numFmtId="0" fontId="4" fillId="0" borderId="0" xfId="0" applyFont="1"/>
    <xf numFmtId="0" fontId="11" fillId="3" borderId="0" xfId="0" applyFont="1" applyFill="1"/>
    <xf numFmtId="0" fontId="15" fillId="0" borderId="0" xfId="0" applyFont="1"/>
    <xf numFmtId="0" fontId="14" fillId="0" borderId="0" xfId="0" applyFont="1"/>
    <xf numFmtId="0" fontId="12" fillId="0" borderId="0" xfId="0" applyFont="1"/>
    <xf numFmtId="164" fontId="0" fillId="0" borderId="0" xfId="0" applyNumberFormat="1"/>
    <xf numFmtId="0" fontId="0" fillId="0" borderId="0" xfId="0" applyAlignment="1">
      <alignment horizontal="left"/>
    </xf>
    <xf numFmtId="0" fontId="9" fillId="0" borderId="0" xfId="0" applyFont="1" applyAlignment="1">
      <alignment horizontal="right"/>
    </xf>
    <xf numFmtId="49" fontId="0" fillId="0" borderId="0" xfId="0" applyNumberFormat="1" applyAlignment="1">
      <alignment horizontal="center"/>
    </xf>
    <xf numFmtId="0" fontId="0" fillId="0" borderId="0" xfId="0" applyAlignment="1">
      <alignment horizontal="center"/>
    </xf>
    <xf numFmtId="169" fontId="0" fillId="0" borderId="0" xfId="0" applyNumberFormat="1"/>
    <xf numFmtId="0" fontId="6" fillId="0" borderId="0" xfId="0" applyFont="1"/>
    <xf numFmtId="166" fontId="8" fillId="4" borderId="1" xfId="0" applyNumberFormat="1" applyFont="1" applyFill="1" applyBorder="1" applyAlignment="1">
      <alignment horizontal="left" vertical="center" wrapText="1"/>
    </xf>
    <xf numFmtId="166" fontId="8" fillId="4" borderId="1" xfId="0" applyNumberFormat="1" applyFont="1" applyFill="1" applyBorder="1" applyAlignment="1">
      <alignment horizontal="center" vertical="center" wrapText="1"/>
    </xf>
    <xf numFmtId="0" fontId="7" fillId="4" borderId="1" xfId="0" applyFont="1" applyFill="1" applyBorder="1" applyAlignment="1">
      <alignment horizontal="center"/>
    </xf>
    <xf numFmtId="0" fontId="7" fillId="4" borderId="0" xfId="0" applyFont="1" applyFill="1"/>
    <xf numFmtId="166" fontId="17" fillId="4" borderId="1" xfId="0" applyNumberFormat="1" applyFont="1" applyFill="1" applyBorder="1" applyAlignment="1">
      <alignment horizontal="right" vertical="center" wrapText="1"/>
    </xf>
    <xf numFmtId="0" fontId="7" fillId="0" borderId="0" xfId="0" applyFont="1"/>
    <xf numFmtId="0" fontId="16" fillId="0" borderId="0" xfId="0" applyFont="1"/>
    <xf numFmtId="0" fontId="9" fillId="0" borderId="0" xfId="0" applyFont="1"/>
    <xf numFmtId="0" fontId="10" fillId="0" borderId="0" xfId="0" applyFont="1"/>
    <xf numFmtId="3" fontId="25" fillId="0" borderId="0" xfId="0" applyNumberFormat="1" applyFont="1" applyProtection="1">
      <protection hidden="1"/>
    </xf>
    <xf numFmtId="0" fontId="10" fillId="0" borderId="0" xfId="0" applyFont="1" applyProtection="1">
      <protection hidden="1"/>
    </xf>
    <xf numFmtId="0" fontId="20" fillId="0" borderId="0" xfId="0" applyFont="1" applyProtection="1">
      <protection hidden="1"/>
    </xf>
    <xf numFmtId="0" fontId="21" fillId="0" borderId="0" xfId="0" applyFont="1" applyProtection="1">
      <protection hidden="1"/>
    </xf>
    <xf numFmtId="3" fontId="25" fillId="0" borderId="0" xfId="0" applyNumberFormat="1" applyFont="1" applyAlignment="1" applyProtection="1">
      <alignment horizontal="left"/>
      <protection hidden="1"/>
    </xf>
    <xf numFmtId="3" fontId="19" fillId="0" borderId="0" xfId="0" applyNumberFormat="1" applyFont="1" applyAlignment="1" applyProtection="1">
      <alignment horizontal="right"/>
      <protection hidden="1"/>
    </xf>
    <xf numFmtId="3" fontId="19" fillId="0" borderId="0" xfId="0" applyNumberFormat="1" applyFont="1" applyProtection="1">
      <protection hidden="1"/>
    </xf>
    <xf numFmtId="0" fontId="19" fillId="0" borderId="0" xfId="0" applyFont="1" applyProtection="1">
      <protection hidden="1"/>
    </xf>
    <xf numFmtId="3" fontId="10" fillId="0" borderId="0" xfId="0" applyNumberFormat="1" applyFont="1" applyAlignment="1" applyProtection="1">
      <alignment horizontal="right"/>
      <protection hidden="1"/>
    </xf>
    <xf numFmtId="3" fontId="10" fillId="0" borderId="0" xfId="0" applyNumberFormat="1" applyFont="1" applyProtection="1">
      <protection hidden="1"/>
    </xf>
    <xf numFmtId="0" fontId="19" fillId="0" borderId="0" xfId="0" applyFont="1" applyAlignment="1" applyProtection="1">
      <alignment horizontal="right"/>
      <protection hidden="1"/>
    </xf>
    <xf numFmtId="3" fontId="19" fillId="0" borderId="0" xfId="0" applyNumberFormat="1" applyFont="1" applyAlignment="1" applyProtection="1">
      <alignment horizontal="left"/>
      <protection hidden="1"/>
    </xf>
    <xf numFmtId="0" fontId="19" fillId="0" borderId="0" xfId="0" applyFont="1"/>
    <xf numFmtId="0" fontId="25" fillId="0" borderId="0" xfId="0" applyFont="1"/>
    <xf numFmtId="0" fontId="12" fillId="7" borderId="18" xfId="0" applyFont="1" applyFill="1" applyBorder="1" applyAlignment="1">
      <alignment horizontal="left" vertical="center" wrapText="1"/>
    </xf>
    <xf numFmtId="167" fontId="11" fillId="0" borderId="48" xfId="0" applyNumberFormat="1" applyFont="1" applyBorder="1" applyAlignment="1">
      <alignment horizontal="center" vertical="center"/>
    </xf>
    <xf numFmtId="0" fontId="12" fillId="7" borderId="16" xfId="0" applyFont="1" applyFill="1" applyBorder="1" applyAlignment="1">
      <alignment horizontal="center" vertical="center"/>
    </xf>
    <xf numFmtId="0" fontId="12" fillId="7" borderId="39" xfId="0" applyFont="1" applyFill="1" applyBorder="1" applyAlignment="1">
      <alignment horizontal="left" wrapText="1"/>
    </xf>
    <xf numFmtId="0" fontId="23" fillId="7" borderId="39" xfId="0" applyFont="1" applyFill="1" applyBorder="1" applyAlignment="1">
      <alignment horizontal="center" wrapText="1"/>
    </xf>
    <xf numFmtId="0" fontId="23" fillId="7" borderId="40" xfId="0" applyFont="1" applyFill="1" applyBorder="1" applyAlignment="1">
      <alignment horizontal="center" wrapText="1"/>
    </xf>
    <xf numFmtId="0" fontId="12" fillId="7" borderId="15" xfId="0" applyFont="1" applyFill="1" applyBorder="1" applyAlignment="1">
      <alignment horizontal="left" vertical="center" wrapText="1"/>
    </xf>
    <xf numFmtId="0" fontId="0" fillId="0" borderId="9" xfId="0" applyBorder="1"/>
    <xf numFmtId="0" fontId="13" fillId="10" borderId="0" xfId="0" applyFont="1" applyFill="1" applyAlignment="1">
      <alignment horizontal="center" vertical="center" wrapText="1"/>
    </xf>
    <xf numFmtId="0" fontId="13" fillId="10" borderId="0" xfId="0" applyFont="1" applyFill="1" applyAlignment="1">
      <alignment vertical="center" wrapText="1"/>
    </xf>
    <xf numFmtId="0" fontId="13" fillId="10" borderId="63"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5" xfId="0" applyFont="1" applyFill="1" applyBorder="1" applyAlignment="1">
      <alignment vertical="center" wrapText="1"/>
    </xf>
    <xf numFmtId="0" fontId="13" fillId="10" borderId="65" xfId="0" applyFont="1" applyFill="1" applyBorder="1" applyAlignment="1">
      <alignment horizontal="center" vertical="center" wrapText="1"/>
    </xf>
    <xf numFmtId="0" fontId="38" fillId="10" borderId="66" xfId="0" applyFont="1" applyFill="1" applyBorder="1" applyAlignment="1">
      <alignment horizontal="left" vertical="center" wrapText="1"/>
    </xf>
    <xf numFmtId="0" fontId="36" fillId="10" borderId="60" xfId="0" applyFont="1" applyFill="1" applyBorder="1" applyAlignment="1">
      <alignment horizontal="left" vertical="center" wrapText="1"/>
    </xf>
    <xf numFmtId="0" fontId="13" fillId="10" borderId="60" xfId="0" applyFont="1" applyFill="1" applyBorder="1" applyAlignment="1">
      <alignment horizontal="center" vertical="center" wrapText="1"/>
    </xf>
    <xf numFmtId="0" fontId="13" fillId="10" borderId="60" xfId="0" applyFont="1" applyFill="1" applyBorder="1" applyAlignment="1">
      <alignment vertical="center" wrapText="1"/>
    </xf>
    <xf numFmtId="0" fontId="13" fillId="10" borderId="67" xfId="0" applyFont="1" applyFill="1" applyBorder="1" applyAlignment="1">
      <alignment horizontal="center" vertical="center" wrapText="1"/>
    </xf>
    <xf numFmtId="0" fontId="47" fillId="7" borderId="15" xfId="0" applyFont="1" applyFill="1" applyBorder="1" applyAlignment="1">
      <alignment horizontal="left" vertical="center" wrapText="1" indent="1"/>
    </xf>
    <xf numFmtId="0" fontId="11" fillId="7" borderId="15" xfId="0" applyFont="1" applyFill="1" applyBorder="1" applyAlignment="1">
      <alignment horizontal="left" vertical="center" indent="1"/>
    </xf>
    <xf numFmtId="0" fontId="11" fillId="7" borderId="15" xfId="0" applyFont="1" applyFill="1" applyBorder="1" applyAlignment="1">
      <alignment horizontal="left" vertical="center" wrapText="1" indent="1"/>
    </xf>
    <xf numFmtId="0" fontId="11" fillId="7" borderId="12" xfId="0" applyFont="1" applyFill="1" applyBorder="1" applyAlignment="1">
      <alignment horizontal="left" vertical="center" indent="1"/>
    </xf>
    <xf numFmtId="0" fontId="45" fillId="7" borderId="1" xfId="0" applyFont="1" applyFill="1" applyBorder="1" applyAlignment="1">
      <alignment horizontal="center" vertical="center" wrapText="1"/>
    </xf>
    <xf numFmtId="0" fontId="45" fillId="7" borderId="15" xfId="0" applyFont="1" applyFill="1" applyBorder="1" applyAlignment="1">
      <alignment horizontal="left" vertical="center" wrapText="1" indent="1"/>
    </xf>
    <xf numFmtId="0" fontId="12" fillId="7" borderId="15" xfId="0" applyFont="1" applyFill="1" applyBorder="1" applyAlignment="1">
      <alignment horizontal="left" vertical="center" wrapText="1" indent="1"/>
    </xf>
    <xf numFmtId="0" fontId="12" fillId="7" borderId="15" xfId="0" applyFont="1" applyFill="1" applyBorder="1" applyAlignment="1">
      <alignment horizontal="left" vertical="center" indent="1"/>
    </xf>
    <xf numFmtId="0" fontId="0" fillId="0" borderId="68" xfId="0" applyBorder="1"/>
    <xf numFmtId="0" fontId="11" fillId="7" borderId="15" xfId="0" applyFont="1" applyFill="1" applyBorder="1" applyAlignment="1">
      <alignment horizontal="center" vertical="center" wrapText="1"/>
    </xf>
    <xf numFmtId="0" fontId="12" fillId="7" borderId="15" xfId="0" applyFont="1" applyFill="1" applyBorder="1" applyAlignment="1">
      <alignment horizontal="center" vertical="center"/>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49" fillId="10" borderId="0" xfId="0" applyFont="1" applyFill="1" applyAlignment="1">
      <alignment horizontal="center" vertical="center" wrapText="1"/>
    </xf>
    <xf numFmtId="0" fontId="38" fillId="10" borderId="48" xfId="0" applyFont="1" applyFill="1" applyBorder="1" applyAlignment="1">
      <alignment horizontal="left" vertical="center" wrapText="1" indent="1"/>
    </xf>
    <xf numFmtId="0" fontId="46" fillId="10" borderId="62" xfId="0" applyFont="1" applyFill="1" applyBorder="1" applyAlignment="1">
      <alignment horizontal="left" vertical="center" wrapText="1" indent="1"/>
    </xf>
    <xf numFmtId="0" fontId="11" fillId="0" borderId="1" xfId="0" applyFont="1" applyBorder="1" applyAlignment="1" applyProtection="1">
      <alignment horizontal="center" vertical="center" wrapText="1"/>
      <protection locked="0"/>
    </xf>
    <xf numFmtId="0" fontId="11" fillId="7" borderId="21" xfId="0" applyFont="1" applyFill="1" applyBorder="1" applyAlignment="1">
      <alignment horizontal="left" vertical="center" wrapText="1"/>
    </xf>
    <xf numFmtId="0" fontId="11" fillId="7" borderId="23" xfId="0" applyFont="1" applyFill="1" applyBorder="1" applyAlignment="1">
      <alignment horizontal="left" vertical="center" wrapText="1"/>
    </xf>
    <xf numFmtId="0" fontId="11" fillId="7" borderId="22" xfId="0" applyFont="1" applyFill="1" applyBorder="1" applyAlignment="1">
      <alignment horizontal="left" vertical="center" wrapText="1"/>
    </xf>
    <xf numFmtId="0" fontId="9" fillId="0" borderId="1" xfId="0" applyFont="1" applyBorder="1"/>
    <xf numFmtId="0" fontId="50" fillId="7" borderId="36" xfId="0" applyFont="1" applyFill="1" applyBorder="1" applyAlignment="1">
      <alignment horizontal="center" vertical="center" wrapText="1"/>
    </xf>
    <xf numFmtId="0" fontId="11" fillId="9" borderId="1" xfId="0" applyFont="1" applyFill="1" applyBorder="1" applyAlignment="1">
      <alignment horizontal="left" vertical="center"/>
    </xf>
    <xf numFmtId="0" fontId="0" fillId="0" borderId="0" xfId="0" quotePrefix="1"/>
    <xf numFmtId="3" fontId="51" fillId="0" borderId="0" xfId="0" applyNumberFormat="1" applyFont="1"/>
    <xf numFmtId="0" fontId="0" fillId="11" borderId="0" xfId="0" applyFill="1"/>
    <xf numFmtId="1" fontId="0" fillId="11" borderId="0" xfId="0" applyNumberFormat="1" applyFill="1"/>
    <xf numFmtId="0" fontId="0" fillId="0" borderId="0" xfId="0" applyAlignment="1">
      <alignment wrapText="1"/>
    </xf>
    <xf numFmtId="0" fontId="42" fillId="0" borderId="56" xfId="0" applyFont="1" applyBorder="1" applyAlignment="1">
      <alignment horizontal="left"/>
    </xf>
    <xf numFmtId="0" fontId="42" fillId="0" borderId="9" xfId="0" applyFont="1" applyBorder="1" applyAlignment="1">
      <alignment horizontal="left"/>
    </xf>
    <xf numFmtId="0" fontId="52" fillId="0" borderId="0" xfId="0" quotePrefix="1" applyFont="1"/>
    <xf numFmtId="42" fontId="11" fillId="0" borderId="16" xfId="5" applyNumberFormat="1" applyFont="1" applyFill="1" applyBorder="1" applyAlignment="1" applyProtection="1">
      <alignment horizontal="right"/>
    </xf>
    <xf numFmtId="44" fontId="11" fillId="0" borderId="16" xfId="5" applyFont="1" applyFill="1" applyBorder="1" applyAlignment="1" applyProtection="1">
      <alignment horizontal="right"/>
      <protection locked="0"/>
    </xf>
    <xf numFmtId="44" fontId="11" fillId="0" borderId="37" xfId="5" applyFont="1" applyFill="1" applyBorder="1" applyAlignment="1" applyProtection="1">
      <alignment horizontal="right"/>
      <protection locked="0"/>
    </xf>
    <xf numFmtId="44" fontId="23" fillId="0" borderId="16" xfId="5" applyFont="1" applyFill="1" applyBorder="1" applyAlignment="1" applyProtection="1">
      <alignment horizontal="right"/>
    </xf>
    <xf numFmtId="44" fontId="11" fillId="0" borderId="16" xfId="5" applyFont="1" applyFill="1" applyBorder="1" applyAlignment="1" applyProtection="1">
      <alignment horizontal="right"/>
    </xf>
    <xf numFmtId="44" fontId="11" fillId="4" borderId="16" xfId="0" applyNumberFormat="1" applyFont="1" applyFill="1" applyBorder="1" applyAlignment="1">
      <alignment horizontal="right"/>
    </xf>
    <xf numFmtId="0" fontId="12" fillId="4" borderId="16" xfId="0" applyFont="1" applyFill="1" applyBorder="1" applyAlignment="1" applyProtection="1">
      <alignment vertical="center" wrapText="1"/>
      <protection locked="0"/>
    </xf>
    <xf numFmtId="0" fontId="12" fillId="4" borderId="16" xfId="0" applyFont="1" applyFill="1" applyBorder="1" applyAlignment="1" applyProtection="1">
      <alignment horizontal="center" vertical="center" wrapText="1"/>
      <protection locked="0"/>
    </xf>
    <xf numFmtId="0" fontId="12" fillId="0" borderId="1" xfId="0" applyFont="1" applyBorder="1" applyProtection="1">
      <protection locked="0"/>
    </xf>
    <xf numFmtId="0" fontId="12" fillId="0" borderId="16" xfId="0" applyFont="1" applyBorder="1" applyProtection="1">
      <protection locked="0"/>
    </xf>
    <xf numFmtId="3" fontId="12" fillId="0" borderId="1" xfId="0" applyNumberFormat="1" applyFont="1" applyBorder="1" applyProtection="1">
      <protection locked="0"/>
    </xf>
    <xf numFmtId="0" fontId="12" fillId="0" borderId="15" xfId="0" applyFont="1" applyBorder="1" applyAlignment="1" applyProtection="1">
      <alignment horizontal="left" vertical="center" wrapText="1"/>
      <protection locked="0"/>
    </xf>
    <xf numFmtId="0" fontId="12" fillId="0" borderId="41" xfId="0" applyFont="1" applyBorder="1" applyAlignment="1" applyProtection="1">
      <alignment horizontal="left" vertical="center" wrapText="1"/>
      <protection locked="0"/>
    </xf>
    <xf numFmtId="0" fontId="44"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1" fontId="12" fillId="0" borderId="16" xfId="0" applyNumberFormat="1" applyFont="1" applyBorder="1" applyAlignment="1" applyProtection="1">
      <alignment horizontal="righ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right" vertical="center"/>
      <protection locked="0"/>
    </xf>
    <xf numFmtId="0" fontId="44" fillId="0" borderId="1" xfId="0" applyFont="1" applyBorder="1" applyAlignment="1" applyProtection="1">
      <alignment horizontal="left" vertical="center"/>
      <protection locked="0"/>
    </xf>
    <xf numFmtId="0" fontId="12" fillId="0" borderId="1" xfId="0" applyFont="1" applyBorder="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2" fillId="2" borderId="15" xfId="0" applyFont="1" applyFill="1" applyBorder="1" applyAlignment="1" applyProtection="1">
      <alignment horizontal="left" vertical="center" wrapText="1"/>
      <protection locked="0"/>
    </xf>
    <xf numFmtId="0" fontId="12" fillId="2" borderId="15" xfId="0" applyFont="1" applyFill="1" applyBorder="1" applyAlignment="1" applyProtection="1">
      <alignment horizontal="left"/>
      <protection locked="0"/>
    </xf>
    <xf numFmtId="0" fontId="12" fillId="0" borderId="16" xfId="0" applyFont="1" applyBorder="1" applyAlignment="1" applyProtection="1">
      <alignment horizontal="right"/>
      <protection locked="0"/>
    </xf>
    <xf numFmtId="0" fontId="11" fillId="7" borderId="21" xfId="0" applyFont="1" applyFill="1" applyBorder="1" applyAlignment="1">
      <alignment horizontal="left" vertical="center"/>
    </xf>
    <xf numFmtId="0" fontId="11" fillId="7" borderId="23" xfId="0" applyFont="1" applyFill="1" applyBorder="1" applyAlignment="1" applyProtection="1">
      <alignment horizontal="left" vertical="center"/>
      <protection locked="0"/>
    </xf>
    <xf numFmtId="171" fontId="59" fillId="0" borderId="16" xfId="0" applyNumberFormat="1" applyFont="1" applyFill="1" applyBorder="1" applyAlignment="1" applyProtection="1">
      <alignment horizontal="center" vertical="center"/>
      <protection locked="0"/>
    </xf>
    <xf numFmtId="0" fontId="14" fillId="0" borderId="15" xfId="0" applyFont="1" applyBorder="1" applyAlignment="1">
      <alignment horizontal="left" wrapText="1"/>
    </xf>
    <xf numFmtId="0" fontId="14" fillId="0" borderId="1" xfId="0" applyFont="1" applyBorder="1" applyAlignment="1">
      <alignment horizontal="left" wrapText="1"/>
    </xf>
    <xf numFmtId="0" fontId="14" fillId="0" borderId="16" xfId="0" applyFont="1" applyBorder="1" applyAlignment="1">
      <alignment horizontal="left" wrapText="1"/>
    </xf>
    <xf numFmtId="0" fontId="12" fillId="0" borderId="21" xfId="0" applyFont="1" applyBorder="1" applyAlignment="1" applyProtection="1">
      <alignment horizontal="center" vertical="center"/>
      <protection locked="0"/>
    </xf>
    <xf numFmtId="0" fontId="44" fillId="0" borderId="23" xfId="0" applyFont="1" applyBorder="1" applyAlignment="1" applyProtection="1">
      <alignment horizontal="center" vertical="center"/>
      <protection locked="0"/>
    </xf>
    <xf numFmtId="0" fontId="53" fillId="0" borderId="59" xfId="0" applyFont="1" applyBorder="1" applyAlignment="1">
      <alignment horizontal="justify" vertical="top" wrapText="1"/>
    </xf>
    <xf numFmtId="0" fontId="0" fillId="0" borderId="57" xfId="0" applyBorder="1" applyAlignment="1">
      <alignment horizontal="justify" vertical="top" wrapText="1"/>
    </xf>
    <xf numFmtId="0" fontId="0" fillId="0" borderId="58" xfId="0" applyBorder="1" applyAlignment="1">
      <alignment horizontal="justify" vertical="top" wrapText="1"/>
    </xf>
    <xf numFmtId="0" fontId="12" fillId="2" borderId="15" xfId="0" applyFont="1" applyFill="1" applyBorder="1" applyAlignment="1" applyProtection="1">
      <alignment horizontal="left" vertical="center" wrapText="1"/>
      <protection locked="0"/>
    </xf>
    <xf numFmtId="0" fontId="12" fillId="2" borderId="1" xfId="0" applyFont="1" applyFill="1" applyBorder="1" applyAlignment="1" applyProtection="1">
      <alignment horizontal="left" vertical="center" wrapText="1"/>
      <protection locked="0"/>
    </xf>
    <xf numFmtId="0" fontId="14" fillId="2" borderId="15" xfId="0" applyFont="1" applyFill="1" applyBorder="1" applyAlignment="1">
      <alignment horizontal="left"/>
    </xf>
    <xf numFmtId="0" fontId="14" fillId="2" borderId="1" xfId="0" applyFont="1" applyFill="1" applyBorder="1" applyAlignment="1">
      <alignment horizontal="left"/>
    </xf>
    <xf numFmtId="0" fontId="14" fillId="2" borderId="16" xfId="0" applyFont="1" applyFill="1" applyBorder="1" applyAlignment="1">
      <alignment horizontal="left"/>
    </xf>
    <xf numFmtId="0" fontId="12" fillId="0" borderId="1" xfId="0" applyFont="1" applyBorder="1" applyAlignment="1" applyProtection="1">
      <alignment horizontal="left"/>
      <protection locked="0"/>
    </xf>
    <xf numFmtId="0" fontId="12" fillId="2" borderId="1" xfId="0" applyFont="1" applyFill="1" applyBorder="1" applyAlignment="1" applyProtection="1">
      <alignment horizontal="center" vertical="center"/>
      <protection locked="0"/>
    </xf>
    <xf numFmtId="0" fontId="12" fillId="7" borderId="1" xfId="0" applyFont="1" applyFill="1" applyBorder="1" applyAlignment="1">
      <alignment horizontal="center" vertical="center"/>
    </xf>
    <xf numFmtId="0" fontId="12" fillId="7" borderId="16" xfId="0" applyFont="1" applyFill="1" applyBorder="1" applyAlignment="1">
      <alignment horizontal="center" vertical="center"/>
    </xf>
    <xf numFmtId="14" fontId="12" fillId="2" borderId="1" xfId="0" applyNumberFormat="1" applyFont="1" applyFill="1" applyBorder="1" applyAlignment="1" applyProtection="1">
      <alignment horizontal="left"/>
      <protection locked="0"/>
    </xf>
    <xf numFmtId="0" fontId="12" fillId="2" borderId="1" xfId="0" applyFont="1" applyFill="1" applyBorder="1" applyAlignment="1" applyProtection="1">
      <alignment horizontal="left"/>
      <protection locked="0"/>
    </xf>
    <xf numFmtId="0" fontId="12" fillId="7" borderId="55" xfId="0" applyFont="1" applyFill="1" applyBorder="1" applyAlignment="1">
      <alignment horizontal="center" vertical="center"/>
    </xf>
    <xf numFmtId="0" fontId="0" fillId="0" borderId="39" xfId="0" applyBorder="1" applyAlignment="1">
      <alignment horizontal="center" vertical="center"/>
    </xf>
    <xf numFmtId="0" fontId="0" fillId="0" borderId="53" xfId="0" applyBorder="1" applyAlignment="1">
      <alignment horizontal="center" vertical="center"/>
    </xf>
    <xf numFmtId="0" fontId="12" fillId="7" borderId="46" xfId="0" applyFont="1" applyFill="1" applyBorder="1" applyAlignment="1">
      <alignment horizontal="center" vertical="center"/>
    </xf>
    <xf numFmtId="0" fontId="0" fillId="0" borderId="47" xfId="0" applyBorder="1" applyAlignment="1">
      <alignment horizontal="center" vertical="center"/>
    </xf>
    <xf numFmtId="0" fontId="0" fillId="0" borderId="54" xfId="0" applyBorder="1" applyAlignment="1">
      <alignment horizontal="center" vertical="center"/>
    </xf>
    <xf numFmtId="0" fontId="12" fillId="0" borderId="41" xfId="0" applyFont="1" applyBorder="1" applyAlignment="1" applyProtection="1">
      <alignment horizontal="left"/>
      <protection locked="0"/>
    </xf>
    <xf numFmtId="0" fontId="44" fillId="0" borderId="22" xfId="0" applyFont="1" applyBorder="1" applyAlignment="1" applyProtection="1">
      <alignment horizontal="left"/>
      <protection locked="0"/>
    </xf>
    <xf numFmtId="0" fontId="44" fillId="0" borderId="23" xfId="0" applyFont="1" applyBorder="1" applyAlignment="1" applyProtection="1">
      <alignment horizontal="left"/>
      <protection locked="0"/>
    </xf>
    <xf numFmtId="0" fontId="14" fillId="2" borderId="15" xfId="0" applyFont="1" applyFill="1" applyBorder="1" applyAlignment="1">
      <alignment horizontal="right"/>
    </xf>
    <xf numFmtId="0" fontId="14" fillId="4" borderId="1" xfId="0" applyFont="1" applyFill="1" applyBorder="1" applyAlignment="1">
      <alignment horizontal="right"/>
    </xf>
    <xf numFmtId="0" fontId="14" fillId="0" borderId="15" xfId="0" applyFont="1" applyBorder="1" applyAlignment="1">
      <alignment horizontal="left"/>
    </xf>
    <xf numFmtId="0" fontId="11" fillId="0" borderId="1" xfId="0" applyFont="1" applyBorder="1"/>
    <xf numFmtId="0" fontId="11" fillId="0" borderId="16" xfId="0" applyFont="1" applyBorder="1"/>
    <xf numFmtId="0" fontId="23" fillId="0" borderId="49" xfId="0" applyFont="1" applyBorder="1" applyAlignment="1">
      <alignment horizontal="center" wrapText="1"/>
    </xf>
    <xf numFmtId="0" fontId="23" fillId="0" borderId="50" xfId="0" applyFont="1" applyBorder="1" applyAlignment="1">
      <alignment horizontal="center" wrapText="1"/>
    </xf>
    <xf numFmtId="0" fontId="23" fillId="0" borderId="51" xfId="0" applyFont="1" applyBorder="1" applyAlignment="1">
      <alignment horizontal="center" wrapText="1"/>
    </xf>
    <xf numFmtId="0" fontId="14" fillId="0" borderId="42" xfId="0" applyFont="1" applyBorder="1" applyAlignment="1">
      <alignment horizontal="left"/>
    </xf>
    <xf numFmtId="0" fontId="11" fillId="0" borderId="33" xfId="0" applyFont="1" applyBorder="1"/>
    <xf numFmtId="0" fontId="11" fillId="0" borderId="38" xfId="0" applyFont="1" applyBorder="1"/>
    <xf numFmtId="0" fontId="12" fillId="0" borderId="1"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21" xfId="0" applyFont="1" applyBorder="1" applyAlignment="1" applyProtection="1">
      <alignment horizontal="left" vertical="center" wrapText="1"/>
      <protection locked="0"/>
    </xf>
    <xf numFmtId="0" fontId="44" fillId="0" borderId="22" xfId="0" applyFont="1" applyBorder="1" applyAlignment="1" applyProtection="1">
      <alignment horizontal="left" vertical="center" wrapText="1"/>
      <protection locked="0"/>
    </xf>
    <xf numFmtId="0" fontId="44" fillId="0" borderId="23" xfId="0" applyFont="1" applyBorder="1" applyAlignment="1" applyProtection="1">
      <alignment horizontal="left" vertical="center" wrapText="1"/>
      <protection locked="0"/>
    </xf>
    <xf numFmtId="0" fontId="12" fillId="7" borderId="52" xfId="0" applyFont="1" applyFill="1" applyBorder="1" applyAlignment="1">
      <alignment horizontal="center" vertical="center" wrapText="1"/>
    </xf>
    <xf numFmtId="0" fontId="12" fillId="7" borderId="39" xfId="0" applyFont="1" applyFill="1" applyBorder="1" applyAlignment="1">
      <alignment horizontal="center" vertical="center" wrapText="1"/>
    </xf>
    <xf numFmtId="0" fontId="0" fillId="0" borderId="53" xfId="0" applyBorder="1" applyAlignment="1">
      <alignment horizontal="center" vertical="center" wrapText="1"/>
    </xf>
    <xf numFmtId="0" fontId="12" fillId="7" borderId="21" xfId="0" applyFont="1" applyFill="1" applyBorder="1" applyAlignment="1">
      <alignment horizontal="center" vertical="center"/>
    </xf>
    <xf numFmtId="0" fontId="0" fillId="0" borderId="23" xfId="0" applyBorder="1" applyAlignment="1">
      <alignment horizontal="center" vertical="center"/>
    </xf>
    <xf numFmtId="0" fontId="14" fillId="8" borderId="15"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4" fillId="8" borderId="16"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16" xfId="0" applyFont="1" applyFill="1" applyBorder="1" applyAlignment="1">
      <alignment horizontal="center" vertical="center" wrapText="1"/>
    </xf>
    <xf numFmtId="9" fontId="12" fillId="0" borderId="1" xfId="0" applyNumberFormat="1" applyFont="1" applyBorder="1" applyAlignment="1" applyProtection="1">
      <alignment horizontal="right" vertical="center" wrapText="1"/>
      <protection locked="0"/>
    </xf>
    <xf numFmtId="0" fontId="12" fillId="0" borderId="1" xfId="0" applyFont="1" applyBorder="1" applyAlignment="1" applyProtection="1">
      <alignment horizontal="right" vertical="center" wrapText="1"/>
      <protection locked="0"/>
    </xf>
    <xf numFmtId="0" fontId="12" fillId="0" borderId="16" xfId="0" applyFont="1" applyBorder="1" applyAlignment="1" applyProtection="1">
      <alignment horizontal="right" vertical="center" wrapText="1"/>
      <protection locked="0"/>
    </xf>
    <xf numFmtId="0" fontId="12" fillId="0" borderId="21" xfId="0" applyFont="1" applyBorder="1" applyAlignment="1" applyProtection="1">
      <alignment horizontal="center" wrapText="1"/>
      <protection locked="0"/>
    </xf>
    <xf numFmtId="0" fontId="12" fillId="0" borderId="29" xfId="0" applyFont="1" applyBorder="1" applyAlignment="1" applyProtection="1">
      <alignment horizontal="center" wrapText="1"/>
      <protection locked="0"/>
    </xf>
    <xf numFmtId="0" fontId="12" fillId="7" borderId="21" xfId="0" applyFont="1" applyFill="1" applyBorder="1" applyAlignment="1">
      <alignment horizontal="left" wrapText="1"/>
    </xf>
    <xf numFmtId="0" fontId="12" fillId="7" borderId="23" xfId="0" applyFont="1" applyFill="1" applyBorder="1" applyAlignment="1">
      <alignment horizontal="left" wrapText="1"/>
    </xf>
    <xf numFmtId="168" fontId="12" fillId="0" borderId="21" xfId="0" applyNumberFormat="1" applyFont="1" applyBorder="1" applyAlignment="1" applyProtection="1">
      <alignment horizontal="center" vertical="center" wrapText="1"/>
      <protection locked="0"/>
    </xf>
    <xf numFmtId="168" fontId="12" fillId="0" borderId="22" xfId="0" applyNumberFormat="1" applyFont="1" applyBorder="1" applyAlignment="1" applyProtection="1">
      <alignment horizontal="center" vertical="center" wrapText="1"/>
      <protection locked="0"/>
    </xf>
    <xf numFmtId="168" fontId="12" fillId="0" borderId="23" xfId="0" applyNumberFormat="1" applyFont="1" applyBorder="1" applyAlignment="1" applyProtection="1">
      <alignment horizontal="center" vertical="center" wrapText="1"/>
      <protection locked="0"/>
    </xf>
    <xf numFmtId="0" fontId="23" fillId="0" borderId="41" xfId="0" applyFont="1" applyBorder="1" applyAlignment="1" applyProtection="1">
      <alignment horizontal="center" vertical="center" wrapText="1"/>
      <protection locked="0"/>
    </xf>
    <xf numFmtId="0" fontId="48" fillId="0" borderId="22" xfId="0" applyFont="1" applyBorder="1" applyAlignment="1" applyProtection="1">
      <alignment horizontal="center" vertical="center" wrapText="1"/>
      <protection locked="0"/>
    </xf>
    <xf numFmtId="0" fontId="48" fillId="0" borderId="29" xfId="0" applyFont="1" applyBorder="1" applyAlignment="1" applyProtection="1">
      <alignment horizontal="center" vertical="center" wrapText="1"/>
      <protection locked="0"/>
    </xf>
    <xf numFmtId="0" fontId="12" fillId="0" borderId="1" xfId="0" applyFont="1" applyBorder="1" applyAlignment="1" applyProtection="1">
      <alignment horizontal="right" vertical="center"/>
      <protection locked="0"/>
    </xf>
    <xf numFmtId="0" fontId="12" fillId="0" borderId="16" xfId="0" applyFont="1" applyBorder="1" applyAlignment="1" applyProtection="1">
      <alignment horizontal="right" vertical="center"/>
      <protection locked="0"/>
    </xf>
    <xf numFmtId="0" fontId="12" fillId="0" borderId="15" xfId="0" applyFont="1" applyBorder="1" applyAlignment="1" applyProtection="1">
      <alignment horizontal="left" vertical="center" wrapText="1"/>
      <protection locked="0"/>
    </xf>
    <xf numFmtId="0" fontId="50" fillId="0" borderId="15" xfId="0" applyFont="1" applyBorder="1" applyAlignment="1" applyProtection="1">
      <alignment horizontal="left" vertical="top" wrapText="1"/>
      <protection locked="0"/>
    </xf>
    <xf numFmtId="0" fontId="50" fillId="0" borderId="1" xfId="0" applyFont="1" applyBorder="1" applyAlignment="1" applyProtection="1">
      <alignment horizontal="left" vertical="top" wrapText="1"/>
      <protection locked="0"/>
    </xf>
    <xf numFmtId="0" fontId="50" fillId="0" borderId="16" xfId="0" applyFont="1" applyBorder="1" applyAlignment="1" applyProtection="1">
      <alignment horizontal="left" vertical="top" wrapText="1"/>
      <protection locked="0"/>
    </xf>
    <xf numFmtId="0" fontId="50" fillId="0" borderId="41" xfId="0" applyFont="1" applyBorder="1" applyAlignment="1" applyProtection="1">
      <alignment horizontal="left" vertical="top" wrapText="1"/>
      <protection locked="0"/>
    </xf>
    <xf numFmtId="0" fontId="58" fillId="0" borderId="22" xfId="0" applyFont="1" applyBorder="1" applyAlignment="1" applyProtection="1">
      <alignment horizontal="left" vertical="top" wrapText="1"/>
      <protection locked="0"/>
    </xf>
    <xf numFmtId="0" fontId="58" fillId="0" borderId="29" xfId="0" applyFont="1" applyBorder="1" applyAlignment="1" applyProtection="1">
      <alignment horizontal="left" vertical="top" wrapText="1"/>
      <protection locked="0"/>
    </xf>
    <xf numFmtId="49" fontId="12" fillId="0" borderId="21" xfId="0" quotePrefix="1" applyNumberFormat="1" applyFont="1" applyFill="1" applyBorder="1" applyAlignment="1" applyProtection="1">
      <alignment horizontal="center" vertical="center"/>
      <protection locked="0"/>
    </xf>
    <xf numFmtId="49" fontId="12" fillId="0" borderId="23" xfId="0" applyNumberFormat="1" applyFont="1" applyFill="1" applyBorder="1" applyAlignment="1" applyProtection="1">
      <alignment horizontal="center" vertical="center"/>
      <protection locked="0"/>
    </xf>
    <xf numFmtId="0" fontId="11" fillId="7" borderId="21" xfId="0" applyFont="1" applyFill="1" applyBorder="1" applyAlignment="1">
      <alignment horizontal="left" vertical="center"/>
    </xf>
    <xf numFmtId="0" fontId="11" fillId="7" borderId="23" xfId="0" applyFont="1" applyFill="1" applyBorder="1" applyAlignment="1">
      <alignment horizontal="left" vertical="center"/>
    </xf>
    <xf numFmtId="0" fontId="11" fillId="0" borderId="41" xfId="0" applyFont="1" applyBorder="1" applyAlignment="1">
      <alignment horizontal="left" vertical="center" wrapText="1"/>
    </xf>
    <xf numFmtId="0" fontId="11" fillId="0" borderId="22" xfId="0" applyFont="1" applyBorder="1" applyAlignment="1">
      <alignment horizontal="left" vertical="center" wrapText="1"/>
    </xf>
    <xf numFmtId="0" fontId="11" fillId="0" borderId="29" xfId="0" applyFont="1" applyBorder="1" applyAlignment="1">
      <alignment horizontal="left" vertical="center" wrapText="1"/>
    </xf>
    <xf numFmtId="0" fontId="12" fillId="0" borderId="23" xfId="0" applyFont="1" applyBorder="1" applyAlignment="1" applyProtection="1">
      <alignment horizontal="center" vertical="center"/>
      <protection locked="0"/>
    </xf>
    <xf numFmtId="0" fontId="12" fillId="0" borderId="22"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170" fontId="12" fillId="0" borderId="21" xfId="0" quotePrefix="1" applyNumberFormat="1" applyFont="1" applyBorder="1" applyAlignment="1" applyProtection="1">
      <alignment horizontal="center" vertical="center"/>
      <protection locked="0"/>
    </xf>
    <xf numFmtId="170" fontId="12" fillId="0" borderId="23" xfId="0" applyNumberFormat="1" applyFont="1" applyBorder="1" applyAlignment="1" applyProtection="1">
      <alignment horizontal="center" vertical="center"/>
      <protection locked="0"/>
    </xf>
    <xf numFmtId="0" fontId="11" fillId="7" borderId="15" xfId="0" applyFont="1" applyFill="1" applyBorder="1" applyAlignment="1">
      <alignment horizontal="center" vertical="center" wrapText="1"/>
    </xf>
    <xf numFmtId="0" fontId="12" fillId="0" borderId="34" xfId="0" applyFont="1" applyBorder="1" applyAlignment="1" applyProtection="1">
      <alignment horizontal="left" vertical="top" wrapText="1"/>
      <protection locked="0"/>
    </xf>
    <xf numFmtId="0" fontId="44" fillId="0" borderId="31" xfId="0" applyFont="1" applyBorder="1" applyAlignment="1" applyProtection="1">
      <alignment horizontal="left" vertical="top" wrapText="1"/>
      <protection locked="0"/>
    </xf>
    <xf numFmtId="0" fontId="44" fillId="0" borderId="32" xfId="0" applyFont="1" applyBorder="1" applyAlignment="1" applyProtection="1">
      <alignment horizontal="left" vertical="top" wrapText="1"/>
      <protection locked="0"/>
    </xf>
    <xf numFmtId="0" fontId="14" fillId="0" borderId="43" xfId="0" applyFont="1" applyBorder="1" applyAlignment="1">
      <alignment horizontal="left"/>
    </xf>
    <xf numFmtId="0" fontId="14" fillId="0" borderId="44" xfId="0" applyFont="1" applyBorder="1" applyAlignment="1">
      <alignment horizontal="left"/>
    </xf>
    <xf numFmtId="0" fontId="14" fillId="0" borderId="45" xfId="0" applyFont="1" applyBorder="1" applyAlignment="1">
      <alignment horizontal="left"/>
    </xf>
    <xf numFmtId="0" fontId="14" fillId="8" borderId="15" xfId="0" applyFont="1" applyFill="1" applyBorder="1" applyAlignment="1">
      <alignment horizontal="center" vertical="center"/>
    </xf>
    <xf numFmtId="0" fontId="11" fillId="8" borderId="1" xfId="0" applyFont="1" applyFill="1" applyBorder="1" applyAlignment="1">
      <alignment horizontal="center" vertical="center"/>
    </xf>
    <xf numFmtId="0" fontId="11" fillId="8" borderId="16" xfId="0" applyFont="1" applyFill="1" applyBorder="1" applyAlignment="1">
      <alignment horizontal="center" vertical="center"/>
    </xf>
    <xf numFmtId="0" fontId="12" fillId="7" borderId="16" xfId="0" applyFont="1" applyFill="1" applyBorder="1" applyAlignment="1">
      <alignment horizontal="center" vertical="center" wrapText="1"/>
    </xf>
    <xf numFmtId="0" fontId="44" fillId="0" borderId="22" xfId="0" applyFont="1" applyBorder="1" applyAlignment="1">
      <alignment horizontal="center" vertical="center"/>
    </xf>
    <xf numFmtId="0" fontId="44" fillId="0" borderId="23" xfId="0" applyFont="1" applyBorder="1" applyAlignment="1">
      <alignment horizontal="center" vertical="center"/>
    </xf>
    <xf numFmtId="0" fontId="12" fillId="2" borderId="41" xfId="0" applyFont="1" applyFill="1" applyBorder="1" applyAlignment="1" applyProtection="1">
      <alignment horizontal="left"/>
      <protection locked="0"/>
    </xf>
    <xf numFmtId="0" fontId="14" fillId="2" borderId="1" xfId="0" applyFont="1" applyFill="1" applyBorder="1" applyAlignment="1">
      <alignment horizontal="right"/>
    </xf>
    <xf numFmtId="0" fontId="12" fillId="0" borderId="41" xfId="0" applyFont="1" applyBorder="1" applyProtection="1">
      <protection locked="0"/>
    </xf>
    <xf numFmtId="0" fontId="44" fillId="0" borderId="22" xfId="0" applyFont="1" applyBorder="1" applyProtection="1">
      <protection locked="0"/>
    </xf>
    <xf numFmtId="0" fontId="44" fillId="0" borderId="23" xfId="0" applyFont="1" applyBorder="1" applyProtection="1">
      <protection locked="0"/>
    </xf>
    <xf numFmtId="0" fontId="12" fillId="0" borderId="41" xfId="0" applyFont="1" applyBorder="1" applyAlignment="1" applyProtection="1">
      <alignment horizontal="left" vertical="center" wrapText="1"/>
      <protection locked="0"/>
    </xf>
    <xf numFmtId="0" fontId="12" fillId="0" borderId="1" xfId="0" applyFont="1" applyBorder="1" applyAlignment="1" applyProtection="1">
      <alignment horizontal="center"/>
      <protection locked="0"/>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11" fillId="0" borderId="28" xfId="0" applyFont="1" applyBorder="1" applyAlignment="1">
      <alignment horizontal="left" vertical="center"/>
    </xf>
    <xf numFmtId="0" fontId="12" fillId="7" borderId="34" xfId="0" applyFont="1" applyFill="1" applyBorder="1" applyAlignment="1">
      <alignment horizontal="left" vertical="center" wrapText="1"/>
    </xf>
    <xf numFmtId="0" fontId="12" fillId="7" borderId="35" xfId="0" applyFont="1" applyFill="1" applyBorder="1" applyAlignment="1">
      <alignment horizontal="left" vertical="center" wrapText="1"/>
    </xf>
    <xf numFmtId="0" fontId="12" fillId="7" borderId="21" xfId="0" applyFont="1" applyFill="1" applyBorder="1" applyAlignment="1">
      <alignment horizontal="left" vertical="center" wrapText="1"/>
    </xf>
    <xf numFmtId="0" fontId="12" fillId="7" borderId="23" xfId="0" applyFont="1" applyFill="1" applyBorder="1" applyAlignment="1">
      <alignment horizontal="left" vertical="center" wrapText="1"/>
    </xf>
    <xf numFmtId="168" fontId="12" fillId="0" borderId="29" xfId="0" applyNumberFormat="1" applyFont="1" applyBorder="1" applyAlignment="1" applyProtection="1">
      <alignment horizontal="center" vertical="center" wrapText="1"/>
      <protection locked="0"/>
    </xf>
    <xf numFmtId="0" fontId="12" fillId="4" borderId="30"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32" xfId="0" applyFont="1" applyFill="1" applyBorder="1" applyAlignment="1">
      <alignment horizontal="center" vertical="center" wrapText="1"/>
    </xf>
    <xf numFmtId="14" fontId="12" fillId="2" borderId="1" xfId="0" applyNumberFormat="1" applyFont="1" applyFill="1" applyBorder="1" applyAlignment="1" applyProtection="1">
      <alignment horizontal="center" vertical="center"/>
      <protection locked="0"/>
    </xf>
    <xf numFmtId="0" fontId="14" fillId="8" borderId="12"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2" fillId="0" borderId="15" xfId="0"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36" xfId="0" applyFont="1" applyBorder="1" applyAlignment="1" applyProtection="1">
      <alignment horizontal="center" vertical="center"/>
      <protection locked="0"/>
    </xf>
    <xf numFmtId="0" fontId="12" fillId="0" borderId="36" xfId="0" applyFont="1" applyBorder="1" applyAlignment="1" applyProtection="1">
      <alignment horizontal="center" vertical="center" wrapText="1"/>
      <protection locked="0"/>
    </xf>
    <xf numFmtId="0" fontId="12" fillId="0" borderId="37" xfId="0" applyFont="1" applyBorder="1" applyAlignment="1" applyProtection="1">
      <alignment horizontal="center" vertical="center" wrapText="1"/>
      <protection locked="0"/>
    </xf>
    <xf numFmtId="0" fontId="12" fillId="2" borderId="1" xfId="0" applyFont="1" applyFill="1" applyBorder="1" applyAlignment="1" applyProtection="1">
      <alignment vertical="center"/>
      <protection locked="0"/>
    </xf>
    <xf numFmtId="0" fontId="12" fillId="2" borderId="1" xfId="0" applyFont="1" applyFill="1" applyBorder="1" applyAlignment="1" applyProtection="1">
      <alignment horizontal="left" vertical="center"/>
      <protection locked="0"/>
    </xf>
    <xf numFmtId="0" fontId="12" fillId="0" borderId="15" xfId="0" applyFont="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16" xfId="0" applyFont="1" applyBorder="1" applyAlignment="1" applyProtection="1">
      <alignment horizontal="left" vertical="top" wrapText="1"/>
      <protection locked="0"/>
    </xf>
    <xf numFmtId="0" fontId="12" fillId="7" borderId="41" xfId="0" applyFont="1" applyFill="1" applyBorder="1" applyAlignment="1">
      <alignment horizontal="left" vertical="center"/>
    </xf>
    <xf numFmtId="0" fontId="0" fillId="0" borderId="22" xfId="0" applyBorder="1" applyAlignment="1">
      <alignment horizontal="left" vertical="center"/>
    </xf>
    <xf numFmtId="0" fontId="12" fillId="0" borderId="21" xfId="0" applyFont="1" applyBorder="1" applyAlignment="1" applyProtection="1">
      <alignment horizontal="center"/>
      <protection locked="0"/>
    </xf>
    <xf numFmtId="0" fontId="12" fillId="0" borderId="23" xfId="0" applyFont="1" applyBorder="1" applyAlignment="1" applyProtection="1">
      <alignment horizontal="center"/>
      <protection locked="0"/>
    </xf>
    <xf numFmtId="0" fontId="12" fillId="7" borderId="55" xfId="0" applyFont="1" applyFill="1" applyBorder="1" applyAlignment="1">
      <alignment horizontal="left" vertical="center"/>
    </xf>
    <xf numFmtId="0" fontId="12" fillId="7" borderId="39" xfId="0" applyFont="1" applyFill="1" applyBorder="1" applyAlignment="1">
      <alignment horizontal="left" vertical="center"/>
    </xf>
    <xf numFmtId="0" fontId="0" fillId="0" borderId="39" xfId="0" applyBorder="1" applyAlignment="1">
      <alignment horizontal="left" vertical="center"/>
    </xf>
    <xf numFmtId="0" fontId="0" fillId="0" borderId="53" xfId="0" applyBorder="1" applyAlignment="1">
      <alignment horizontal="left" vertical="center"/>
    </xf>
    <xf numFmtId="0" fontId="12" fillId="2" borderId="41" xfId="0" applyFont="1" applyFill="1" applyBorder="1" applyAlignment="1" applyProtection="1">
      <alignment horizontal="left" vertical="center" wrapText="1"/>
      <protection locked="0"/>
    </xf>
    <xf numFmtId="0" fontId="12" fillId="2" borderId="22" xfId="0" applyFont="1" applyFill="1" applyBorder="1" applyAlignment="1" applyProtection="1">
      <alignment horizontal="left" vertical="center" wrapText="1"/>
      <protection locked="0"/>
    </xf>
    <xf numFmtId="0" fontId="12" fillId="0" borderId="39" xfId="0" applyFont="1" applyBorder="1" applyAlignment="1">
      <alignment horizontal="left" vertical="center"/>
    </xf>
    <xf numFmtId="0" fontId="12" fillId="0" borderId="53" xfId="0" applyFont="1" applyBorder="1" applyAlignment="1">
      <alignment horizontal="left" vertical="center"/>
    </xf>
    <xf numFmtId="0" fontId="14" fillId="8" borderId="12"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14" xfId="0" applyFont="1" applyFill="1" applyBorder="1" applyAlignment="1">
      <alignment horizontal="center" vertical="center"/>
    </xf>
    <xf numFmtId="0" fontId="14" fillId="0" borderId="1" xfId="0" applyFont="1" applyBorder="1" applyAlignment="1">
      <alignment horizontal="left"/>
    </xf>
    <xf numFmtId="0" fontId="14" fillId="0" borderId="16" xfId="0" applyFont="1" applyBorder="1" applyAlignment="1">
      <alignment horizontal="left"/>
    </xf>
    <xf numFmtId="0" fontId="12" fillId="7" borderId="1" xfId="0" applyFont="1" applyFill="1" applyBorder="1" applyAlignment="1">
      <alignment horizontal="center" vertical="center" wrapText="1"/>
    </xf>
    <xf numFmtId="0" fontId="11" fillId="7" borderId="15" xfId="0" applyFont="1" applyFill="1" applyBorder="1" applyAlignment="1">
      <alignment horizontal="left" vertical="center" wrapText="1" indent="1"/>
    </xf>
    <xf numFmtId="0" fontId="11" fillId="7" borderId="1" xfId="0" applyFont="1" applyFill="1" applyBorder="1" applyAlignment="1">
      <alignment horizontal="left" vertical="center" wrapText="1" indent="1"/>
    </xf>
    <xf numFmtId="0" fontId="0" fillId="0" borderId="23" xfId="0" applyBorder="1" applyAlignment="1">
      <alignment horizontal="left" vertical="center"/>
    </xf>
    <xf numFmtId="173" fontId="12" fillId="4" borderId="1" xfId="0" applyNumberFormat="1" applyFont="1" applyFill="1" applyBorder="1" applyAlignment="1" applyProtection="1">
      <alignment horizontal="center" vertical="center" wrapText="1"/>
      <protection locked="0"/>
    </xf>
    <xf numFmtId="0" fontId="11" fillId="7" borderId="21" xfId="0" applyFont="1" applyFill="1" applyBorder="1" applyAlignment="1">
      <alignment horizontal="left" vertical="center" wrapText="1"/>
    </xf>
    <xf numFmtId="0" fontId="11" fillId="7" borderId="22" xfId="0" applyFont="1" applyFill="1" applyBorder="1" applyAlignment="1">
      <alignment horizontal="left" vertical="center" wrapText="1"/>
    </xf>
    <xf numFmtId="0" fontId="11" fillId="7" borderId="23" xfId="0" applyFont="1" applyFill="1" applyBorder="1" applyAlignment="1">
      <alignment horizontal="left" vertical="center" wrapText="1"/>
    </xf>
    <xf numFmtId="49" fontId="11" fillId="0" borderId="1" xfId="0" quotePrefix="1" applyNumberFormat="1" applyFont="1" applyFill="1" applyBorder="1" applyAlignment="1" applyProtection="1">
      <alignment horizontal="center" vertical="center"/>
      <protection locked="0"/>
    </xf>
    <xf numFmtId="49" fontId="11" fillId="0" borderId="1" xfId="0" applyNumberFormat="1" applyFont="1" applyFill="1" applyBorder="1" applyAlignment="1" applyProtection="1">
      <alignment horizontal="center" vertical="center"/>
      <protection locked="0"/>
    </xf>
    <xf numFmtId="49" fontId="11" fillId="0" borderId="16" xfId="0" applyNumberFormat="1"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16" xfId="0" applyFont="1" applyBorder="1" applyAlignment="1">
      <alignment horizontal="center" vertical="center"/>
    </xf>
    <xf numFmtId="0" fontId="11" fillId="0" borderId="1"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14" fillId="9" borderId="41" xfId="0" applyFont="1" applyFill="1" applyBorder="1" applyAlignment="1">
      <alignment horizontal="center" vertical="center"/>
    </xf>
    <xf numFmtId="0" fontId="0" fillId="0" borderId="22" xfId="0" applyBorder="1" applyAlignment="1">
      <alignment horizontal="center" vertical="center"/>
    </xf>
    <xf numFmtId="0" fontId="0" fillId="0" borderId="29" xfId="0" applyBorder="1" applyAlignment="1">
      <alignment horizontal="center" vertical="center"/>
    </xf>
    <xf numFmtId="0" fontId="4" fillId="0" borderId="23"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6" xfId="0" applyFont="1" applyBorder="1"/>
    <xf numFmtId="0" fontId="12" fillId="0" borderId="21" xfId="0" applyFont="1" applyBorder="1" applyAlignment="1" applyProtection="1">
      <alignment horizontal="center" vertical="center" wrapText="1"/>
      <protection locked="0"/>
    </xf>
    <xf numFmtId="0" fontId="44" fillId="0" borderId="22" xfId="0" applyFont="1" applyBorder="1" applyAlignment="1" applyProtection="1">
      <alignment horizontal="center" vertical="center" wrapText="1"/>
      <protection locked="0"/>
    </xf>
    <xf numFmtId="0" fontId="44" fillId="0" borderId="22" xfId="0" applyFont="1" applyBorder="1" applyAlignment="1" applyProtection="1">
      <alignment horizontal="center" vertical="center"/>
      <protection locked="0"/>
    </xf>
    <xf numFmtId="0" fontId="44" fillId="0" borderId="29" xfId="0" applyFont="1" applyBorder="1" applyAlignment="1" applyProtection="1">
      <alignment horizontal="center" vertical="center"/>
      <protection locked="0"/>
    </xf>
    <xf numFmtId="172" fontId="12" fillId="0" borderId="21" xfId="0" applyNumberFormat="1" applyFont="1" applyBorder="1" applyAlignment="1" applyProtection="1">
      <alignment horizontal="center" vertical="center"/>
      <protection locked="0"/>
    </xf>
    <xf numFmtId="172" fontId="44" fillId="0" borderId="22" xfId="0" applyNumberFormat="1" applyFont="1" applyBorder="1" applyAlignment="1" applyProtection="1">
      <alignment vertical="center"/>
      <protection locked="0"/>
    </xf>
    <xf numFmtId="172" fontId="44" fillId="0" borderId="29" xfId="0" applyNumberFormat="1" applyFont="1" applyBorder="1" applyAlignment="1" applyProtection="1">
      <alignment vertical="center"/>
      <protection locked="0"/>
    </xf>
    <xf numFmtId="171" fontId="12" fillId="0" borderId="21" xfId="0" applyNumberFormat="1" applyFont="1" applyFill="1" applyBorder="1" applyAlignment="1" applyProtection="1">
      <alignment horizontal="center" vertical="center"/>
      <protection locked="0"/>
    </xf>
    <xf numFmtId="171" fontId="12" fillId="0" borderId="22" xfId="0" applyNumberFormat="1" applyFont="1" applyFill="1" applyBorder="1" applyAlignment="1" applyProtection="1">
      <alignment horizontal="center" vertical="center"/>
      <protection locked="0"/>
    </xf>
    <xf numFmtId="171" fontId="44" fillId="0" borderId="29" xfId="0" applyNumberFormat="1" applyFont="1" applyFill="1" applyBorder="1" applyAlignment="1" applyProtection="1">
      <alignment horizontal="center" vertical="center"/>
      <protection locked="0"/>
    </xf>
    <xf numFmtId="0" fontId="12" fillId="0" borderId="22" xfId="0" applyFont="1" applyBorder="1" applyAlignment="1" applyProtection="1">
      <alignment horizontal="left" vertical="center" wrapText="1"/>
      <protection locked="0"/>
    </xf>
    <xf numFmtId="0" fontId="44" fillId="0" borderId="22" xfId="0" applyFont="1" applyBorder="1" applyAlignment="1" applyProtection="1">
      <alignment vertical="center"/>
      <protection locked="0"/>
    </xf>
    <xf numFmtId="0" fontId="44" fillId="0" borderId="29" xfId="0" applyFont="1" applyBorder="1" applyAlignment="1" applyProtection="1">
      <alignment vertical="center"/>
      <protection locked="0"/>
    </xf>
    <xf numFmtId="0" fontId="12" fillId="0" borderId="22" xfId="0" applyFont="1" applyBorder="1" applyAlignment="1" applyProtection="1">
      <alignment horizontal="center" vertical="center" wrapText="1"/>
      <protection locked="0"/>
    </xf>
    <xf numFmtId="0" fontId="23" fillId="4" borderId="1" xfId="0" applyFont="1" applyFill="1" applyBorder="1" applyAlignment="1" applyProtection="1">
      <alignment horizontal="center" vertical="center" wrapText="1"/>
      <protection locked="0"/>
    </xf>
    <xf numFmtId="0" fontId="23" fillId="4" borderId="16" xfId="0" applyFont="1" applyFill="1" applyBorder="1" applyAlignment="1" applyProtection="1">
      <alignment horizontal="center" vertical="center" wrapText="1"/>
      <protection locked="0"/>
    </xf>
    <xf numFmtId="0" fontId="26" fillId="7" borderId="15" xfId="0" applyFont="1" applyFill="1" applyBorder="1" applyAlignment="1">
      <alignment horizontal="left" vertical="center" wrapText="1" indent="1"/>
    </xf>
    <xf numFmtId="0" fontId="0" fillId="0" borderId="0" xfId="0" applyAlignment="1">
      <alignment horizontal="center"/>
    </xf>
    <xf numFmtId="0" fontId="14" fillId="9" borderId="15" xfId="0" applyFont="1" applyFill="1" applyBorder="1" applyAlignment="1">
      <alignment horizontal="center" vertical="center"/>
    </xf>
    <xf numFmtId="0" fontId="14" fillId="9" borderId="1" xfId="0" applyFont="1" applyFill="1" applyBorder="1" applyAlignment="1">
      <alignment horizontal="center" vertical="center"/>
    </xf>
    <xf numFmtId="0" fontId="14" fillId="9" borderId="16" xfId="0" applyFont="1" applyFill="1" applyBorder="1" applyAlignment="1">
      <alignment horizontal="center" vertical="center"/>
    </xf>
    <xf numFmtId="0" fontId="12" fillId="10" borderId="63" xfId="0" applyFont="1" applyFill="1" applyBorder="1" applyAlignment="1">
      <alignment horizontal="center" vertical="center" wrapText="1"/>
    </xf>
    <xf numFmtId="0" fontId="23" fillId="10" borderId="0" xfId="0" applyFont="1" applyFill="1" applyAlignment="1">
      <alignment vertical="center" wrapText="1"/>
    </xf>
    <xf numFmtId="0" fontId="36" fillId="10" borderId="0" xfId="0" applyFont="1" applyFill="1" applyAlignment="1">
      <alignment horizontal="left" vertical="center" wrapText="1"/>
    </xf>
    <xf numFmtId="44" fontId="12" fillId="0" borderId="13" xfId="5" applyFont="1" applyFill="1" applyBorder="1" applyAlignment="1" applyProtection="1">
      <alignment vertical="center"/>
      <protection locked="0"/>
    </xf>
    <xf numFmtId="0" fontId="12" fillId="0" borderId="1" xfId="0" applyFont="1" applyBorder="1" applyAlignment="1" applyProtection="1">
      <alignment vertical="center"/>
      <protection locked="0"/>
    </xf>
    <xf numFmtId="0" fontId="11" fillId="7" borderId="13" xfId="0" applyFont="1" applyFill="1" applyBorder="1" applyAlignment="1">
      <alignment vertical="center"/>
    </xf>
    <xf numFmtId="3" fontId="45" fillId="0" borderId="13" xfId="0" applyNumberFormat="1" applyFont="1" applyBorder="1" applyAlignment="1">
      <alignment vertical="center" wrapText="1"/>
    </xf>
    <xf numFmtId="0" fontId="45" fillId="0" borderId="13" xfId="0" applyFont="1" applyBorder="1" applyAlignment="1">
      <alignment vertical="center" wrapText="1"/>
    </xf>
    <xf numFmtId="0" fontId="45" fillId="0" borderId="14" xfId="0" applyFont="1" applyBorder="1" applyAlignment="1">
      <alignment vertical="center" wrapText="1"/>
    </xf>
    <xf numFmtId="0" fontId="12" fillId="4" borderId="21" xfId="0" applyFont="1" applyFill="1" applyBorder="1" applyAlignment="1" applyProtection="1">
      <alignment horizontal="left" vertical="center" wrapText="1"/>
      <protection locked="0"/>
    </xf>
    <xf numFmtId="0" fontId="12" fillId="4" borderId="22" xfId="0" applyFont="1" applyFill="1" applyBorder="1" applyAlignment="1" applyProtection="1">
      <alignment horizontal="left" vertical="center" wrapText="1"/>
      <protection locked="0"/>
    </xf>
    <xf numFmtId="0" fontId="12" fillId="4" borderId="29" xfId="0" applyFont="1" applyFill="1" applyBorder="1" applyAlignment="1" applyProtection="1">
      <alignment horizontal="left" vertical="center" wrapText="1"/>
      <protection locked="0"/>
    </xf>
    <xf numFmtId="0" fontId="45" fillId="0" borderId="1" xfId="0" applyFont="1" applyBorder="1" applyAlignment="1" applyProtection="1">
      <alignment horizontal="center" vertical="center" wrapText="1"/>
      <protection locked="0"/>
    </xf>
    <xf numFmtId="0" fontId="45" fillId="0" borderId="16" xfId="0" applyFont="1" applyBorder="1" applyAlignment="1" applyProtection="1">
      <alignment horizontal="center" vertical="center" wrapText="1"/>
      <protection locked="0"/>
    </xf>
    <xf numFmtId="0" fontId="39" fillId="0" borderId="60" xfId="0" applyFont="1"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12" fillId="4" borderId="21" xfId="0" applyFont="1" applyFill="1" applyBorder="1" applyAlignment="1" applyProtection="1">
      <alignment horizontal="center" vertical="center" wrapText="1"/>
      <protection locked="0"/>
    </xf>
    <xf numFmtId="0" fontId="12" fillId="4" borderId="22" xfId="0" applyFont="1" applyFill="1" applyBorder="1" applyAlignment="1" applyProtection="1">
      <alignment horizontal="center" vertical="center" wrapText="1"/>
      <protection locked="0"/>
    </xf>
    <xf numFmtId="0" fontId="44" fillId="0" borderId="22" xfId="0" applyFont="1" applyBorder="1" applyAlignment="1">
      <alignment horizontal="center" vertical="center" wrapText="1"/>
    </xf>
    <xf numFmtId="0" fontId="44" fillId="0" borderId="29" xfId="0" applyFont="1" applyBorder="1" applyAlignment="1">
      <alignment horizontal="center" vertical="center" wrapText="1"/>
    </xf>
    <xf numFmtId="0" fontId="12" fillId="7" borderId="46" xfId="0" applyFont="1" applyFill="1" applyBorder="1" applyAlignment="1">
      <alignment horizontal="left" vertical="center"/>
    </xf>
    <xf numFmtId="0" fontId="0" fillId="0" borderId="47" xfId="0" applyBorder="1" applyAlignment="1">
      <alignment horizontal="left" vertical="center"/>
    </xf>
    <xf numFmtId="0" fontId="0" fillId="0" borderId="54" xfId="0" applyBorder="1" applyAlignment="1">
      <alignment horizontal="left" vertical="center"/>
    </xf>
    <xf numFmtId="0" fontId="14" fillId="8" borderId="1" xfId="0" applyFont="1" applyFill="1" applyBorder="1" applyAlignment="1">
      <alignment horizontal="center" vertical="center"/>
    </xf>
    <xf numFmtId="0" fontId="14" fillId="8" borderId="16" xfId="0" applyFont="1" applyFill="1" applyBorder="1" applyAlignment="1">
      <alignment horizontal="center" vertical="center"/>
    </xf>
    <xf numFmtId="0" fontId="12" fillId="4" borderId="41" xfId="0" applyFont="1" applyFill="1" applyBorder="1" applyAlignment="1" applyProtection="1">
      <alignment horizontal="left" vertical="top" wrapText="1"/>
      <protection locked="0"/>
    </xf>
    <xf numFmtId="0" fontId="44" fillId="0" borderId="23" xfId="0" applyFont="1" applyBorder="1" applyAlignment="1" applyProtection="1">
      <alignment wrapText="1"/>
      <protection locked="0"/>
    </xf>
    <xf numFmtId="0" fontId="12" fillId="0" borderId="21" xfId="0" applyFont="1" applyBorder="1" applyAlignment="1" applyProtection="1">
      <alignment horizontal="left" vertical="center"/>
      <protection locked="0"/>
    </xf>
    <xf numFmtId="0" fontId="44" fillId="0" borderId="22" xfId="0" applyFont="1" applyBorder="1" applyAlignment="1" applyProtection="1">
      <alignment horizontal="left" vertical="center"/>
      <protection locked="0"/>
    </xf>
    <xf numFmtId="0" fontId="44" fillId="0" borderId="23" xfId="0" applyFont="1" applyBorder="1" applyAlignment="1" applyProtection="1">
      <alignment horizontal="left" vertical="center"/>
      <protection locked="0"/>
    </xf>
    <xf numFmtId="0" fontId="11" fillId="7" borderId="41" xfId="0" applyFont="1" applyFill="1"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12" fillId="4" borderId="41" xfId="0" applyFont="1" applyFill="1" applyBorder="1" applyAlignment="1" applyProtection="1">
      <alignment horizontal="left" vertical="center"/>
      <protection locked="0"/>
    </xf>
    <xf numFmtId="0" fontId="44" fillId="0" borderId="23" xfId="0" applyFont="1" applyBorder="1" applyAlignment="1" applyProtection="1">
      <alignment vertical="center"/>
      <protection locked="0"/>
    </xf>
    <xf numFmtId="0" fontId="11" fillId="0" borderId="21" xfId="0" applyFont="1" applyBorder="1" applyAlignment="1">
      <alignment horizontal="center" vertical="center"/>
    </xf>
    <xf numFmtId="0" fontId="12" fillId="0" borderId="41" xfId="0" applyFont="1" applyBorder="1" applyAlignment="1" applyProtection="1">
      <alignment horizontal="left" vertical="center"/>
      <protection locked="0"/>
    </xf>
    <xf numFmtId="0" fontId="12" fillId="4" borderId="41" xfId="0" applyFont="1" applyFill="1" applyBorder="1" applyAlignment="1" applyProtection="1">
      <alignment horizontal="left" vertical="center" wrapText="1"/>
      <protection locked="0"/>
    </xf>
    <xf numFmtId="0" fontId="44" fillId="0" borderId="23" xfId="0" applyFont="1" applyBorder="1" applyAlignment="1" applyProtection="1">
      <alignment vertical="center" wrapText="1"/>
      <protection locked="0"/>
    </xf>
    <xf numFmtId="0" fontId="44" fillId="7" borderId="22" xfId="0" applyFont="1" applyFill="1" applyBorder="1" applyAlignment="1">
      <alignment horizontal="center" vertical="center"/>
    </xf>
    <xf numFmtId="0" fontId="44" fillId="7" borderId="23" xfId="0" applyFont="1" applyFill="1" applyBorder="1" applyAlignment="1">
      <alignment horizontal="center" vertical="center"/>
    </xf>
    <xf numFmtId="0" fontId="11" fillId="0" borderId="11" xfId="0" applyFont="1"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6" fillId="0" borderId="59" xfId="0" applyFont="1" applyBorder="1" applyAlignment="1">
      <alignment horizontal="center" vertical="top" wrapText="1"/>
    </xf>
    <xf numFmtId="0" fontId="0" fillId="0" borderId="57" xfId="0" applyBorder="1" applyAlignment="1">
      <alignment horizontal="center" vertical="top" wrapText="1"/>
    </xf>
    <xf numFmtId="0" fontId="0" fillId="0" borderId="10" xfId="0" applyBorder="1" applyAlignment="1">
      <alignment horizontal="center" vertical="top" wrapText="1"/>
    </xf>
    <xf numFmtId="0" fontId="6" fillId="0" borderId="11" xfId="0" applyFont="1" applyBorder="1" applyAlignment="1">
      <alignment horizontal="center" vertical="top" wrapText="1"/>
    </xf>
    <xf numFmtId="0" fontId="0" fillId="0" borderId="58" xfId="0" applyBorder="1" applyAlignment="1">
      <alignment horizontal="center" vertical="top" wrapText="1"/>
    </xf>
    <xf numFmtId="0" fontId="45" fillId="0" borderId="59" xfId="0" applyFont="1" applyBorder="1" applyAlignment="1">
      <alignment horizontal="center" vertical="top" wrapText="1"/>
    </xf>
    <xf numFmtId="0" fontId="44" fillId="0" borderId="57" xfId="0" applyFont="1" applyBorder="1" applyAlignment="1">
      <alignment horizontal="center" vertical="top" wrapText="1"/>
    </xf>
    <xf numFmtId="0" fontId="44" fillId="0" borderId="10" xfId="0" applyFont="1" applyBorder="1" applyAlignment="1">
      <alignment horizontal="center" vertical="top" wrapText="1"/>
    </xf>
    <xf numFmtId="0" fontId="45" fillId="0" borderId="11" xfId="0" applyFont="1" applyBorder="1" applyAlignment="1">
      <alignment horizontal="center" vertical="top" wrapText="1"/>
    </xf>
    <xf numFmtId="0" fontId="44" fillId="0" borderId="58" xfId="0" applyFont="1" applyBorder="1" applyAlignment="1">
      <alignment horizontal="center" vertical="top" wrapText="1"/>
    </xf>
    <xf numFmtId="0" fontId="40" fillId="0" borderId="15" xfId="0" applyFont="1" applyBorder="1" applyAlignment="1">
      <alignment horizontal="center" vertical="center"/>
    </xf>
    <xf numFmtId="0" fontId="40" fillId="0" borderId="1" xfId="0" applyFont="1" applyBorder="1" applyAlignment="1">
      <alignment horizontal="center" vertical="center"/>
    </xf>
    <xf numFmtId="0" fontId="40" fillId="0" borderId="16" xfId="0" applyFont="1" applyBorder="1" applyAlignment="1">
      <alignment horizontal="center" vertical="center"/>
    </xf>
    <xf numFmtId="0" fontId="6" fillId="0" borderId="24" xfId="0" applyFont="1" applyBorder="1" applyAlignment="1">
      <alignment vertical="top" wrapText="1"/>
    </xf>
    <xf numFmtId="0" fontId="6" fillId="0" borderId="8" xfId="0" applyFont="1" applyBorder="1" applyAlignment="1">
      <alignment vertical="top" wrapText="1"/>
    </xf>
    <xf numFmtId="0" fontId="6" fillId="0" borderId="25" xfId="0" applyFont="1" applyBorder="1" applyAlignment="1">
      <alignment vertical="top"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14" fillId="0" borderId="20" xfId="0" applyFont="1" applyBorder="1" applyAlignment="1">
      <alignment horizontal="left" vertical="center" wrapText="1"/>
    </xf>
    <xf numFmtId="0" fontId="53" fillId="0" borderId="15" xfId="0" applyFont="1" applyBorder="1" applyAlignment="1">
      <alignment horizontal="justify" vertical="top" wrapText="1"/>
    </xf>
    <xf numFmtId="0" fontId="0" fillId="0" borderId="1" xfId="0" applyBorder="1" applyAlignment="1">
      <alignment horizontal="justify" vertical="top" wrapText="1"/>
    </xf>
    <xf numFmtId="0" fontId="0" fillId="0" borderId="1" xfId="0" applyBorder="1" applyAlignment="1">
      <alignment vertical="top" wrapText="1"/>
    </xf>
    <xf numFmtId="0" fontId="0" fillId="0" borderId="16" xfId="0" applyBorder="1" applyAlignment="1">
      <alignment vertical="top" wrapText="1"/>
    </xf>
    <xf numFmtId="0" fontId="53" fillId="0" borderId="15" xfId="0" applyFont="1" applyBorder="1" applyAlignment="1">
      <alignment vertical="top" wrapText="1"/>
    </xf>
    <xf numFmtId="0" fontId="53" fillId="0" borderId="41" xfId="0" applyFont="1" applyBorder="1" applyAlignment="1">
      <alignment horizontal="justify" vertical="top" wrapText="1"/>
    </xf>
    <xf numFmtId="0" fontId="0" fillId="0" borderId="22" xfId="0" applyBorder="1" applyAlignment="1">
      <alignment vertical="top" wrapText="1"/>
    </xf>
    <xf numFmtId="0" fontId="0" fillId="0" borderId="29" xfId="0" applyBorder="1" applyAlignment="1">
      <alignment vertical="top" wrapText="1"/>
    </xf>
    <xf numFmtId="0" fontId="42" fillId="0" borderId="59" xfId="0" applyFont="1" applyBorder="1" applyAlignment="1">
      <alignment horizontal="right" vertical="top"/>
    </xf>
    <xf numFmtId="0" fontId="0" fillId="0" borderId="57" xfId="0" applyBorder="1" applyAlignment="1">
      <alignment horizontal="right" vertical="top"/>
    </xf>
    <xf numFmtId="0" fontId="0" fillId="0" borderId="10" xfId="0" applyBorder="1" applyAlignment="1">
      <alignment horizontal="right" vertical="top"/>
    </xf>
    <xf numFmtId="0" fontId="14" fillId="0" borderId="11" xfId="0" applyFont="1" applyBorder="1" applyAlignment="1">
      <alignment horizontal="left"/>
    </xf>
    <xf numFmtId="0" fontId="0" fillId="0" borderId="57" xfId="0" applyBorder="1" applyAlignment="1">
      <alignment horizontal="left"/>
    </xf>
    <xf numFmtId="0" fontId="0" fillId="0" borderId="58" xfId="0" applyBorder="1" applyAlignment="1">
      <alignment horizontal="left"/>
    </xf>
    <xf numFmtId="0" fontId="12" fillId="2" borderId="41" xfId="0" applyFont="1" applyFill="1" applyBorder="1" applyAlignment="1" applyProtection="1">
      <alignment horizontal="left" vertical="center"/>
      <protection locked="0"/>
    </xf>
    <xf numFmtId="0" fontId="14" fillId="4" borderId="15" xfId="0" applyFont="1" applyFill="1" applyBorder="1" applyAlignment="1">
      <alignment horizontal="right"/>
    </xf>
    <xf numFmtId="0" fontId="11" fillId="7" borderId="15" xfId="0" applyFont="1" applyFill="1" applyBorder="1" applyAlignment="1">
      <alignment horizontal="left"/>
    </xf>
    <xf numFmtId="0" fontId="11" fillId="7" borderId="1" xfId="0" applyFont="1" applyFill="1" applyBorder="1" applyAlignment="1">
      <alignment horizontal="left"/>
    </xf>
    <xf numFmtId="0" fontId="11" fillId="7" borderId="16" xfId="0" applyFont="1" applyFill="1" applyBorder="1" applyAlignment="1">
      <alignment horizontal="left"/>
    </xf>
    <xf numFmtId="0" fontId="12" fillId="2" borderId="21" xfId="0" applyFont="1" applyFill="1" applyBorder="1" applyAlignment="1" applyProtection="1">
      <alignment horizontal="center" vertical="center"/>
      <protection locked="0"/>
    </xf>
    <xf numFmtId="0" fontId="12" fillId="7" borderId="41" xfId="0" applyFont="1" applyFill="1" applyBorder="1" applyAlignment="1">
      <alignment horizontal="center" vertical="center"/>
    </xf>
    <xf numFmtId="0" fontId="12" fillId="7" borderId="15" xfId="0" applyFont="1" applyFill="1" applyBorder="1" applyAlignment="1">
      <alignment horizontal="left" vertical="center"/>
    </xf>
    <xf numFmtId="0" fontId="12" fillId="7" borderId="1" xfId="0" applyFont="1" applyFill="1" applyBorder="1" applyAlignment="1">
      <alignment horizontal="left" vertical="center"/>
    </xf>
    <xf numFmtId="0" fontId="14" fillId="2" borderId="17" xfId="0" applyFont="1" applyFill="1" applyBorder="1" applyAlignment="1">
      <alignment horizontal="right"/>
    </xf>
    <xf numFmtId="0" fontId="14" fillId="4" borderId="36" xfId="0" applyFont="1" applyFill="1" applyBorder="1" applyAlignment="1">
      <alignment horizontal="right"/>
    </xf>
    <xf numFmtId="0" fontId="12" fillId="7" borderId="15" xfId="0" applyFont="1" applyFill="1" applyBorder="1" applyAlignment="1">
      <alignment horizontal="center" vertical="center"/>
    </xf>
    <xf numFmtId="0" fontId="53" fillId="0" borderId="69" xfId="0" applyFont="1" applyBorder="1" applyAlignment="1">
      <alignment horizontal="left" vertical="top" wrapText="1"/>
    </xf>
    <xf numFmtId="0" fontId="0" fillId="0" borderId="70" xfId="0" applyBorder="1" applyAlignment="1">
      <alignment horizontal="left" vertical="top" wrapText="1"/>
    </xf>
    <xf numFmtId="0" fontId="0" fillId="0" borderId="71" xfId="0" applyBorder="1" applyAlignment="1">
      <alignment horizontal="left" vertical="top" wrapText="1"/>
    </xf>
    <xf numFmtId="0" fontId="53" fillId="0" borderId="55" xfId="0" applyFont="1"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12" fillId="7" borderId="16" xfId="0" applyFont="1" applyFill="1" applyBorder="1" applyAlignment="1">
      <alignment vertical="center"/>
    </xf>
    <xf numFmtId="0" fontId="44" fillId="0" borderId="23" xfId="0" applyFont="1" applyBorder="1" applyAlignment="1" applyProtection="1">
      <alignment horizontal="center"/>
      <protection locked="0"/>
    </xf>
    <xf numFmtId="0" fontId="14" fillId="2" borderId="12" xfId="0" applyFont="1" applyFill="1" applyBorder="1" applyAlignment="1">
      <alignment horizontal="left"/>
    </xf>
    <xf numFmtId="0" fontId="14" fillId="2" borderId="13" xfId="0" applyFont="1" applyFill="1" applyBorder="1" applyAlignment="1">
      <alignment horizontal="left"/>
    </xf>
    <xf numFmtId="0" fontId="14" fillId="2" borderId="14" xfId="0" applyFont="1" applyFill="1" applyBorder="1" applyAlignment="1">
      <alignment horizontal="left"/>
    </xf>
    <xf numFmtId="0" fontId="5" fillId="0" borderId="2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6" xfId="0" applyFont="1" applyBorder="1" applyAlignment="1">
      <alignment horizontal="center" vertical="center" wrapText="1"/>
    </xf>
    <xf numFmtId="0" fontId="57" fillId="0" borderId="21" xfId="4" applyNumberFormat="1" applyFont="1" applyFill="1" applyBorder="1" applyAlignment="1" applyProtection="1">
      <alignment horizontal="center" vertical="center"/>
      <protection locked="0"/>
    </xf>
    <xf numFmtId="0" fontId="57" fillId="0" borderId="23" xfId="4" applyNumberFormat="1" applyFont="1" applyFill="1" applyBorder="1" applyAlignment="1" applyProtection="1">
      <alignment horizontal="center" vertical="center"/>
      <protection locked="0"/>
    </xf>
    <xf numFmtId="0" fontId="5" fillId="0" borderId="1" xfId="0" applyFont="1" applyBorder="1" applyAlignment="1">
      <alignment vertical="center" wrapText="1"/>
    </xf>
    <xf numFmtId="0" fontId="5" fillId="0" borderId="16" xfId="0" applyFont="1" applyBorder="1" applyAlignment="1">
      <alignment vertical="center" wrapText="1"/>
    </xf>
    <xf numFmtId="0" fontId="18" fillId="0" borderId="1" xfId="0" applyFont="1" applyBorder="1" applyAlignment="1">
      <alignment horizontal="center" vertical="center" wrapText="1"/>
    </xf>
    <xf numFmtId="0" fontId="18" fillId="0" borderId="16" xfId="0" applyFont="1" applyBorder="1" applyAlignment="1">
      <alignment horizontal="center" vertical="center" wrapText="1"/>
    </xf>
    <xf numFmtId="0" fontId="57" fillId="0" borderId="22" xfId="4" applyNumberFormat="1" applyFont="1" applyFill="1" applyBorder="1" applyAlignment="1" applyProtection="1">
      <alignment horizontal="center" vertical="center"/>
      <protection locked="0"/>
    </xf>
    <xf numFmtId="0" fontId="57" fillId="0" borderId="29" xfId="4" applyNumberFormat="1" applyFont="1" applyFill="1" applyBorder="1" applyAlignment="1" applyProtection="1">
      <alignment horizontal="center" vertical="center"/>
      <protection locked="0"/>
    </xf>
    <xf numFmtId="0" fontId="14" fillId="0" borderId="12" xfId="0" applyFont="1" applyBorder="1" applyAlignment="1">
      <alignment horizontal="left" wrapText="1"/>
    </xf>
    <xf numFmtId="0" fontId="14" fillId="0" borderId="13" xfId="0" applyFont="1" applyBorder="1" applyAlignment="1">
      <alignment horizontal="left" wrapText="1"/>
    </xf>
    <xf numFmtId="0" fontId="14" fillId="0" borderId="14" xfId="0" applyFont="1" applyBorder="1" applyAlignment="1">
      <alignment horizontal="left" wrapText="1"/>
    </xf>
    <xf numFmtId="0" fontId="23" fillId="7" borderId="1" xfId="0" applyFont="1" applyFill="1" applyBorder="1" applyAlignment="1">
      <alignment horizontal="center" vertical="center" wrapText="1"/>
    </xf>
    <xf numFmtId="0" fontId="23" fillId="7"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2" fillId="0" borderId="41" xfId="0" applyFont="1" applyBorder="1" applyAlignment="1">
      <alignment horizontal="left" vertical="center" wrapText="1"/>
    </xf>
    <xf numFmtId="0" fontId="42" fillId="0" borderId="22" xfId="0" applyFont="1" applyBorder="1" applyAlignment="1">
      <alignment horizontal="left" vertical="center" wrapText="1"/>
    </xf>
    <xf numFmtId="0" fontId="42" fillId="0" borderId="23" xfId="0" applyFont="1" applyBorder="1" applyAlignment="1">
      <alignment horizontal="left" vertical="center" wrapText="1"/>
    </xf>
    <xf numFmtId="0" fontId="11" fillId="0" borderId="21"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2" fillId="4" borderId="23" xfId="0" applyFont="1" applyFill="1" applyBorder="1" applyAlignment="1" applyProtection="1">
      <alignment horizontal="center" vertical="center" wrapText="1"/>
      <protection locked="0"/>
    </xf>
    <xf numFmtId="0" fontId="23" fillId="0" borderId="21" xfId="0" applyFont="1" applyBorder="1" applyAlignment="1" applyProtection="1">
      <alignment horizontal="center" wrapText="1"/>
      <protection locked="0"/>
    </xf>
    <xf numFmtId="0" fontId="23" fillId="0" borderId="22" xfId="0" applyFont="1" applyBorder="1" applyAlignment="1" applyProtection="1">
      <alignment horizontal="center" wrapText="1"/>
      <protection locked="0"/>
    </xf>
    <xf numFmtId="0" fontId="23" fillId="0" borderId="23" xfId="0" applyFont="1" applyBorder="1" applyAlignment="1" applyProtection="1">
      <alignment horizontal="center" wrapText="1"/>
      <protection locked="0"/>
    </xf>
    <xf numFmtId="49" fontId="50" fillId="0" borderId="15" xfId="0" applyNumberFormat="1" applyFont="1" applyBorder="1" applyAlignment="1" applyProtection="1">
      <alignment horizontal="left" vertical="top" wrapText="1"/>
      <protection locked="0"/>
    </xf>
    <xf numFmtId="49" fontId="50" fillId="0" borderId="1" xfId="0" applyNumberFormat="1" applyFont="1" applyBorder="1" applyAlignment="1" applyProtection="1">
      <alignment horizontal="left" vertical="top" wrapText="1"/>
      <protection locked="0"/>
    </xf>
    <xf numFmtId="49" fontId="50" fillId="0" borderId="16" xfId="0" applyNumberFormat="1" applyFont="1" applyBorder="1" applyAlignment="1" applyProtection="1">
      <alignment horizontal="left" vertical="top" wrapText="1"/>
      <protection locked="0"/>
    </xf>
    <xf numFmtId="0" fontId="11" fillId="7" borderId="15" xfId="0" applyFont="1" applyFill="1" applyBorder="1" applyAlignment="1">
      <alignment horizontal="left" vertical="center" wrapText="1"/>
    </xf>
    <xf numFmtId="0" fontId="11" fillId="7" borderId="1" xfId="0" applyFont="1" applyFill="1" applyBorder="1" applyAlignment="1">
      <alignment horizontal="left" vertical="center" wrapText="1"/>
    </xf>
    <xf numFmtId="0" fontId="11" fillId="7" borderId="16" xfId="0" applyFont="1" applyFill="1" applyBorder="1" applyAlignment="1">
      <alignment horizontal="left" vertical="center" wrapText="1"/>
    </xf>
    <xf numFmtId="49" fontId="12" fillId="0" borderId="1" xfId="0" quotePrefix="1"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12" fillId="4" borderId="16" xfId="0" applyFont="1" applyFill="1" applyBorder="1" applyAlignment="1" applyProtection="1">
      <alignment horizontal="center" vertical="center" wrapText="1"/>
      <protection locked="0"/>
    </xf>
    <xf numFmtId="0" fontId="37" fillId="7" borderId="1" xfId="0" applyFont="1" applyFill="1" applyBorder="1" applyAlignment="1">
      <alignment horizontal="center" vertical="center" wrapText="1"/>
    </xf>
    <xf numFmtId="0" fontId="5" fillId="0" borderId="1" xfId="0" applyFont="1" applyBorder="1" applyAlignment="1">
      <alignment horizontal="center" wrapText="1"/>
    </xf>
    <xf numFmtId="0" fontId="5" fillId="0" borderId="21" xfId="0" applyFont="1" applyBorder="1" applyAlignment="1">
      <alignment horizontal="center" wrapText="1"/>
    </xf>
    <xf numFmtId="0" fontId="0" fillId="6" borderId="0" xfId="0" applyFill="1" applyAlignment="1">
      <alignment horizontal="center" wrapText="1"/>
    </xf>
    <xf numFmtId="0" fontId="22" fillId="5" borderId="0" xfId="0" applyFont="1" applyFill="1" applyAlignment="1">
      <alignment horizontal="center" vertical="center" wrapText="1"/>
    </xf>
    <xf numFmtId="0" fontId="22" fillId="5" borderId="0" xfId="0" applyFont="1" applyFill="1" applyAlignment="1">
      <alignment horizontal="center" vertical="center"/>
    </xf>
  </cellXfs>
  <cellStyles count="6">
    <cellStyle name="Hiperłącze" xfId="4" builtinId="8"/>
    <cellStyle name="Normal 2" xfId="1"/>
    <cellStyle name="Normal 3" xfId="2"/>
    <cellStyle name="Normalny" xfId="0" builtinId="0"/>
    <cellStyle name="Normalny 2" xfId="3"/>
    <cellStyle name="Walutowy" xfId="5"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3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firstButton="1"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Radio" firstButton="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28.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1.jpeg"/><Relationship Id="rId1" Type="http://schemas.openxmlformats.org/officeDocument/2006/relationships/image" Target="../media/image30.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9.emf"/><Relationship Id="rId13" Type="http://schemas.openxmlformats.org/officeDocument/2006/relationships/image" Target="../media/image14.emf"/><Relationship Id="rId18" Type="http://schemas.openxmlformats.org/officeDocument/2006/relationships/image" Target="../media/image9.emf"/><Relationship Id="rId26" Type="http://schemas.openxmlformats.org/officeDocument/2006/relationships/image" Target="../media/image2.emf"/><Relationship Id="rId3" Type="http://schemas.openxmlformats.org/officeDocument/2006/relationships/image" Target="../media/image24.emf"/><Relationship Id="rId21" Type="http://schemas.openxmlformats.org/officeDocument/2006/relationships/image" Target="../media/image6.emf"/><Relationship Id="rId7" Type="http://schemas.openxmlformats.org/officeDocument/2006/relationships/image" Target="../media/image20.emf"/><Relationship Id="rId12" Type="http://schemas.openxmlformats.org/officeDocument/2006/relationships/image" Target="../media/image15.emf"/><Relationship Id="rId17" Type="http://schemas.openxmlformats.org/officeDocument/2006/relationships/image" Target="../media/image10.emf"/><Relationship Id="rId25" Type="http://schemas.openxmlformats.org/officeDocument/2006/relationships/image" Target="../media/image3.emf"/><Relationship Id="rId2" Type="http://schemas.openxmlformats.org/officeDocument/2006/relationships/image" Target="../media/image25.emf"/><Relationship Id="rId16" Type="http://schemas.openxmlformats.org/officeDocument/2006/relationships/image" Target="../media/image11.emf"/><Relationship Id="rId20" Type="http://schemas.openxmlformats.org/officeDocument/2006/relationships/image" Target="../media/image7.emf"/><Relationship Id="rId1" Type="http://schemas.openxmlformats.org/officeDocument/2006/relationships/image" Target="../media/image26.emf"/><Relationship Id="rId6" Type="http://schemas.openxmlformats.org/officeDocument/2006/relationships/image" Target="../media/image21.emf"/><Relationship Id="rId11" Type="http://schemas.openxmlformats.org/officeDocument/2006/relationships/image" Target="../media/image16.emf"/><Relationship Id="rId24" Type="http://schemas.openxmlformats.org/officeDocument/2006/relationships/image" Target="../media/image4.emf"/><Relationship Id="rId5" Type="http://schemas.openxmlformats.org/officeDocument/2006/relationships/image" Target="../media/image22.emf"/><Relationship Id="rId15" Type="http://schemas.openxmlformats.org/officeDocument/2006/relationships/image" Target="../media/image12.emf"/><Relationship Id="rId23" Type="http://schemas.openxmlformats.org/officeDocument/2006/relationships/image" Target="../media/image5.emf"/><Relationship Id="rId10" Type="http://schemas.openxmlformats.org/officeDocument/2006/relationships/image" Target="../media/image17.emf"/><Relationship Id="rId19" Type="http://schemas.openxmlformats.org/officeDocument/2006/relationships/image" Target="../media/image8.emf"/><Relationship Id="rId4" Type="http://schemas.openxmlformats.org/officeDocument/2006/relationships/image" Target="../media/image23.emf"/><Relationship Id="rId9" Type="http://schemas.openxmlformats.org/officeDocument/2006/relationships/image" Target="../media/image18.emf"/><Relationship Id="rId14" Type="http://schemas.openxmlformats.org/officeDocument/2006/relationships/image" Target="../media/image13.emf"/><Relationship Id="rId22" Type="http://schemas.openxmlformats.org/officeDocument/2006/relationships/image" Target="../media/image27.emf"/><Relationship Id="rId27"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9.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3</xdr:row>
          <xdr:rowOff>9525</xdr:rowOff>
        </xdr:from>
        <xdr:to>
          <xdr:col>8</xdr:col>
          <xdr:colOff>1000125</xdr:colOff>
          <xdr:row>4</xdr:row>
          <xdr:rowOff>123825</xdr:rowOff>
        </xdr:to>
        <xdr:sp macro="" textlink="">
          <xdr:nvSpPr>
            <xdr:cNvPr id="1596" name="priorytety"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xdr:row>
          <xdr:rowOff>0</xdr:rowOff>
        </xdr:from>
        <xdr:to>
          <xdr:col>3</xdr:col>
          <xdr:colOff>447675</xdr:colOff>
          <xdr:row>1</xdr:row>
          <xdr:rowOff>1076325</xdr:rowOff>
        </xdr:to>
        <xdr:sp macro="" textlink="">
          <xdr:nvSpPr>
            <xdr:cNvPr id="1597" name="programy" hidden="1">
              <a:extLst>
                <a:ext uri="{63B3BB69-23CF-44E3-9099-C40C66FF867C}">
                  <a14:compatExt spid="_x0000_s1597"/>
                </a:ext>
                <a:ext uri="{FF2B5EF4-FFF2-40B4-BE49-F238E27FC236}">
                  <a16:creationId xmlns:a16="http://schemas.microsoft.com/office/drawing/2014/main" id="{00000000-0008-0000-0000-00003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733425</xdr:colOff>
          <xdr:row>40</xdr:row>
          <xdr:rowOff>123825</xdr:rowOff>
        </xdr:from>
        <xdr:to>
          <xdr:col>4</xdr:col>
          <xdr:colOff>1038225</xdr:colOff>
          <xdr:row>40</xdr:row>
          <xdr:rowOff>438150</xdr:rowOff>
        </xdr:to>
        <xdr:sp macro="" textlink="">
          <xdr:nvSpPr>
            <xdr:cNvPr id="1601" name="miejscowoscWies" hidden="1">
              <a:extLst>
                <a:ext uri="{63B3BB69-23CF-44E3-9099-C40C66FF867C}">
                  <a14:compatExt spid="_x0000_s1601"/>
                </a:ext>
                <a:ext uri="{FF2B5EF4-FFF2-40B4-BE49-F238E27FC236}">
                  <a16:creationId xmlns:a16="http://schemas.microsoft.com/office/drawing/2014/main" id="{00000000-0008-0000-0000-00004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Wieś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238125</xdr:colOff>
          <xdr:row>40</xdr:row>
          <xdr:rowOff>123825</xdr:rowOff>
        </xdr:from>
        <xdr:to>
          <xdr:col>7</xdr:col>
          <xdr:colOff>95250</xdr:colOff>
          <xdr:row>40</xdr:row>
          <xdr:rowOff>438150</xdr:rowOff>
        </xdr:to>
        <xdr:sp macro="" textlink="">
          <xdr:nvSpPr>
            <xdr:cNvPr id="1602" name="miejscowoscDo25" hidden="1">
              <a:extLst>
                <a:ext uri="{63B3BB69-23CF-44E3-9099-C40C66FF867C}">
                  <a14:compatExt spid="_x0000_s1602"/>
                </a:ext>
                <a:ext uri="{FF2B5EF4-FFF2-40B4-BE49-F238E27FC236}">
                  <a16:creationId xmlns:a16="http://schemas.microsoft.com/office/drawing/2014/main" id="{00000000-0008-0000-00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Miejscowość do 25 tys. mieszkańców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790575</xdr:colOff>
          <xdr:row>40</xdr:row>
          <xdr:rowOff>152400</xdr:rowOff>
        </xdr:from>
        <xdr:to>
          <xdr:col>9</xdr:col>
          <xdr:colOff>1447800</xdr:colOff>
          <xdr:row>40</xdr:row>
          <xdr:rowOff>466725</xdr:rowOff>
        </xdr:to>
        <xdr:sp macro="" textlink="">
          <xdr:nvSpPr>
            <xdr:cNvPr id="1603" name="miejscowoscPowyzej25" hidden="1">
              <a:extLst>
                <a:ext uri="{63B3BB69-23CF-44E3-9099-C40C66FF867C}">
                  <a14:compatExt spid="_x0000_s1603"/>
                </a:ext>
                <a:ext uri="{FF2B5EF4-FFF2-40B4-BE49-F238E27FC236}">
                  <a16:creationId xmlns:a16="http://schemas.microsoft.com/office/drawing/2014/main" id="{00000000-0008-0000-0000-00004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Miejscowość powyżej 25 tys. mieszkańców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2409825</xdr:colOff>
          <xdr:row>3</xdr:row>
          <xdr:rowOff>190500</xdr:rowOff>
        </xdr:from>
        <xdr:to>
          <xdr:col>5</xdr:col>
          <xdr:colOff>28575</xdr:colOff>
          <xdr:row>3</xdr:row>
          <xdr:rowOff>523875</xdr:rowOff>
        </xdr:to>
        <xdr:sp macro="" textlink="">
          <xdr:nvSpPr>
            <xdr:cNvPr id="1639" name="ComboBox1" hidden="1">
              <a:extLst>
                <a:ext uri="{63B3BB69-23CF-44E3-9099-C40C66FF867C}">
                  <a14:compatExt spid="_x0000_s1639"/>
                </a:ext>
                <a:ext uri="{FF2B5EF4-FFF2-40B4-BE49-F238E27FC236}">
                  <a16:creationId xmlns:a16="http://schemas.microsoft.com/office/drawing/2014/main" id="{00000000-0008-0000-0000-000067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2400300</xdr:colOff>
          <xdr:row>4</xdr:row>
          <xdr:rowOff>76200</xdr:rowOff>
        </xdr:from>
        <xdr:to>
          <xdr:col>5</xdr:col>
          <xdr:colOff>9525</xdr:colOff>
          <xdr:row>5</xdr:row>
          <xdr:rowOff>9525</xdr:rowOff>
        </xdr:to>
        <xdr:sp macro="" textlink="">
          <xdr:nvSpPr>
            <xdr:cNvPr id="1663" name="ComboBox2" hidden="1">
              <a:extLst>
                <a:ext uri="{63B3BB69-23CF-44E3-9099-C40C66FF867C}">
                  <a14:compatExt spid="_x0000_s1663"/>
                </a:ext>
                <a:ext uri="{FF2B5EF4-FFF2-40B4-BE49-F238E27FC236}">
                  <a16:creationId xmlns:a16="http://schemas.microsoft.com/office/drawing/2014/main" id="{00000000-0008-0000-0000-00007F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40</xdr:row>
          <xdr:rowOff>47625</xdr:rowOff>
        </xdr:from>
        <xdr:to>
          <xdr:col>9</xdr:col>
          <xdr:colOff>1809750</xdr:colOff>
          <xdr:row>40</xdr:row>
          <xdr:rowOff>552450</xdr:rowOff>
        </xdr:to>
        <xdr:sp macro="" textlink="">
          <xdr:nvSpPr>
            <xdr:cNvPr id="1665" name="Group Box 641" hidden="1">
              <a:extLst>
                <a:ext uri="{63B3BB69-23CF-44E3-9099-C40C66FF867C}">
                  <a14:compatExt spid="_x0000_s1665"/>
                </a:ext>
                <a:ext uri="{FF2B5EF4-FFF2-40B4-BE49-F238E27FC236}">
                  <a16:creationId xmlns:a16="http://schemas.microsoft.com/office/drawing/2014/main" id="{00000000-0008-0000-0000-00008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46</xdr:row>
          <xdr:rowOff>0</xdr:rowOff>
        </xdr:from>
        <xdr:to>
          <xdr:col>9</xdr:col>
          <xdr:colOff>1809750</xdr:colOff>
          <xdr:row>46</xdr:row>
          <xdr:rowOff>371475</xdr:rowOff>
        </xdr:to>
        <xdr:sp macro="" textlink="">
          <xdr:nvSpPr>
            <xdr:cNvPr id="1666" name="Group Box 642" hidden="1">
              <a:extLst>
                <a:ext uri="{63B3BB69-23CF-44E3-9099-C40C66FF867C}">
                  <a14:compatExt spid="_x0000_s1666"/>
                </a:ext>
                <a:ext uri="{FF2B5EF4-FFF2-40B4-BE49-F238E27FC236}">
                  <a16:creationId xmlns:a16="http://schemas.microsoft.com/office/drawing/2014/main" id="{00000000-0008-0000-0000-00008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49</xdr:row>
          <xdr:rowOff>0</xdr:rowOff>
        </xdr:from>
        <xdr:to>
          <xdr:col>9</xdr:col>
          <xdr:colOff>1809750</xdr:colOff>
          <xdr:row>50</xdr:row>
          <xdr:rowOff>28575</xdr:rowOff>
        </xdr:to>
        <xdr:sp macro="" textlink="">
          <xdr:nvSpPr>
            <xdr:cNvPr id="1667" name="Group Box 643" hidden="1">
              <a:extLst>
                <a:ext uri="{63B3BB69-23CF-44E3-9099-C40C66FF867C}">
                  <a14:compatExt spid="_x0000_s1667"/>
                </a:ext>
                <a:ext uri="{FF2B5EF4-FFF2-40B4-BE49-F238E27FC236}">
                  <a16:creationId xmlns:a16="http://schemas.microsoft.com/office/drawing/2014/main" id="{00000000-0008-0000-0000-00008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49</xdr:row>
          <xdr:rowOff>0</xdr:rowOff>
        </xdr:from>
        <xdr:to>
          <xdr:col>9</xdr:col>
          <xdr:colOff>1809750</xdr:colOff>
          <xdr:row>50</xdr:row>
          <xdr:rowOff>28575</xdr:rowOff>
        </xdr:to>
        <xdr:sp macro="" textlink="">
          <xdr:nvSpPr>
            <xdr:cNvPr id="1668" name="Group Box 644" hidden="1">
              <a:extLst>
                <a:ext uri="{63B3BB69-23CF-44E3-9099-C40C66FF867C}">
                  <a14:compatExt spid="_x0000_s1668"/>
                </a:ext>
                <a:ext uri="{FF2B5EF4-FFF2-40B4-BE49-F238E27FC236}">
                  <a16:creationId xmlns:a16="http://schemas.microsoft.com/office/drawing/2014/main" id="{00000000-0008-0000-0000-00008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54</xdr:row>
          <xdr:rowOff>47625</xdr:rowOff>
        </xdr:from>
        <xdr:to>
          <xdr:col>5</xdr:col>
          <xdr:colOff>838200</xdr:colOff>
          <xdr:row>55</xdr:row>
          <xdr:rowOff>76200</xdr:rowOff>
        </xdr:to>
        <xdr:sp macro="" textlink="">
          <xdr:nvSpPr>
            <xdr:cNvPr id="1671" name="Group Box 647" hidden="1">
              <a:extLst>
                <a:ext uri="{63B3BB69-23CF-44E3-9099-C40C66FF867C}">
                  <a14:compatExt spid="_x0000_s1671"/>
                </a:ext>
                <a:ext uri="{FF2B5EF4-FFF2-40B4-BE49-F238E27FC236}">
                  <a16:creationId xmlns:a16="http://schemas.microsoft.com/office/drawing/2014/main" id="{00000000-0008-0000-0000-00008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49</xdr:row>
          <xdr:rowOff>0</xdr:rowOff>
        </xdr:from>
        <xdr:to>
          <xdr:col>9</xdr:col>
          <xdr:colOff>1809750</xdr:colOff>
          <xdr:row>49</xdr:row>
          <xdr:rowOff>409575</xdr:rowOff>
        </xdr:to>
        <xdr:sp macro="" textlink="">
          <xdr:nvSpPr>
            <xdr:cNvPr id="1672" name="Group Box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1152525</xdr:colOff>
          <xdr:row>49</xdr:row>
          <xdr:rowOff>0</xdr:rowOff>
        </xdr:from>
        <xdr:to>
          <xdr:col>9</xdr:col>
          <xdr:colOff>1809750</xdr:colOff>
          <xdr:row>49</xdr:row>
          <xdr:rowOff>409575</xdr:rowOff>
        </xdr:to>
        <xdr:sp macro="" textlink="">
          <xdr:nvSpPr>
            <xdr:cNvPr id="1673" name="Group Box 649" hidden="1">
              <a:extLst>
                <a:ext uri="{63B3BB69-23CF-44E3-9099-C40C66FF867C}">
                  <a14:compatExt spid="_x0000_s1673"/>
                </a:ext>
                <a:ext uri="{FF2B5EF4-FFF2-40B4-BE49-F238E27FC236}">
                  <a16:creationId xmlns:a16="http://schemas.microsoft.com/office/drawing/2014/main" id="{00000000-0008-0000-0000-00008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809625</xdr:colOff>
          <xdr:row>101</xdr:row>
          <xdr:rowOff>114300</xdr:rowOff>
        </xdr:from>
        <xdr:to>
          <xdr:col>2</xdr:col>
          <xdr:colOff>2085975</xdr:colOff>
          <xdr:row>101</xdr:row>
          <xdr:rowOff>381000</xdr:rowOff>
        </xdr:to>
        <xdr:sp macro="" textlink="">
          <xdr:nvSpPr>
            <xdr:cNvPr id="1674" name="Button 650" hidden="1">
              <a:extLst>
                <a:ext uri="{63B3BB69-23CF-44E3-9099-C40C66FF867C}">
                  <a14:compatExt spid="_x0000_s1674"/>
                </a:ext>
                <a:ext uri="{FF2B5EF4-FFF2-40B4-BE49-F238E27FC236}">
                  <a16:creationId xmlns:a16="http://schemas.microsoft.com/office/drawing/2014/main" id="{00000000-0008-0000-0000-00008A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Dodaj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1133475</xdr:colOff>
          <xdr:row>19</xdr:row>
          <xdr:rowOff>133350</xdr:rowOff>
        </xdr:from>
        <xdr:to>
          <xdr:col>6</xdr:col>
          <xdr:colOff>200025</xdr:colOff>
          <xdr:row>19</xdr:row>
          <xdr:rowOff>390525</xdr:rowOff>
        </xdr:to>
        <xdr:sp macro="" textlink="">
          <xdr:nvSpPr>
            <xdr:cNvPr id="1675" name="dzialalnoscIndywidualna" hidden="1">
              <a:extLst>
                <a:ext uri="{63B3BB69-23CF-44E3-9099-C40C66FF867C}">
                  <a14:compatExt spid="_x0000_s1675"/>
                </a:ext>
                <a:ext uri="{FF2B5EF4-FFF2-40B4-BE49-F238E27FC236}">
                  <a16:creationId xmlns:a16="http://schemas.microsoft.com/office/drawing/2014/main" id="{00000000-0008-0000-0000-00008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działalność indywidualna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1152525</xdr:colOff>
          <xdr:row>19</xdr:row>
          <xdr:rowOff>85725</xdr:rowOff>
        </xdr:from>
        <xdr:to>
          <xdr:col>7</xdr:col>
          <xdr:colOff>1171575</xdr:colOff>
          <xdr:row>19</xdr:row>
          <xdr:rowOff>381000</xdr:rowOff>
        </xdr:to>
        <xdr:sp macro="" textlink="">
          <xdr:nvSpPr>
            <xdr:cNvPr id="1676" name="spokaCywilna" hidden="1">
              <a:extLst>
                <a:ext uri="{63B3BB69-23CF-44E3-9099-C40C66FF867C}">
                  <a14:compatExt spid="_x0000_s1676"/>
                </a:ext>
                <a:ext uri="{FF2B5EF4-FFF2-40B4-BE49-F238E27FC236}">
                  <a16:creationId xmlns:a16="http://schemas.microsoft.com/office/drawing/2014/main" id="{00000000-0008-0000-0000-00008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spółka cywilna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19</xdr:row>
          <xdr:rowOff>47625</xdr:rowOff>
        </xdr:from>
        <xdr:to>
          <xdr:col>9</xdr:col>
          <xdr:colOff>1447800</xdr:colOff>
          <xdr:row>19</xdr:row>
          <xdr:rowOff>342900</xdr:rowOff>
        </xdr:to>
        <xdr:sp macro="" textlink="">
          <xdr:nvSpPr>
            <xdr:cNvPr id="1677" name="spolkaZoo"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spółka z o.o, jawna, akcyjna i inne.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25</xdr:row>
          <xdr:rowOff>114300</xdr:rowOff>
        </xdr:from>
        <xdr:to>
          <xdr:col>5</xdr:col>
          <xdr:colOff>0</xdr:colOff>
          <xdr:row>25</xdr:row>
          <xdr:rowOff>409575</xdr:rowOff>
        </xdr:to>
        <xdr:sp macro="" textlink="">
          <xdr:nvSpPr>
            <xdr:cNvPr id="1683" name="typSamodzielne" hidden="1">
              <a:extLst>
                <a:ext uri="{63B3BB69-23CF-44E3-9099-C40C66FF867C}">
                  <a14:compatExt spid="_x0000_s1683"/>
                </a:ext>
                <a:ext uri="{FF2B5EF4-FFF2-40B4-BE49-F238E27FC236}">
                  <a16:creationId xmlns:a16="http://schemas.microsoft.com/office/drawing/2014/main" id="{00000000-0008-0000-0000-00009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samodzielne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25</xdr:row>
          <xdr:rowOff>114300</xdr:rowOff>
        </xdr:from>
        <xdr:to>
          <xdr:col>7</xdr:col>
          <xdr:colOff>628650</xdr:colOff>
          <xdr:row>25</xdr:row>
          <xdr:rowOff>409575</xdr:rowOff>
        </xdr:to>
        <xdr:sp macro="" textlink="">
          <xdr:nvSpPr>
            <xdr:cNvPr id="1684" name="typPartnerskie"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partnerskie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476250</xdr:colOff>
          <xdr:row>25</xdr:row>
          <xdr:rowOff>95250</xdr:rowOff>
        </xdr:from>
        <xdr:to>
          <xdr:col>9</xdr:col>
          <xdr:colOff>1162050</xdr:colOff>
          <xdr:row>25</xdr:row>
          <xdr:rowOff>390525</xdr:rowOff>
        </xdr:to>
        <xdr:sp macro="" textlink="">
          <xdr:nvSpPr>
            <xdr:cNvPr id="1685" name="typPowiazane" hidden="1">
              <a:extLst>
                <a:ext uri="{63B3BB69-23CF-44E3-9099-C40C66FF867C}">
                  <a14:compatExt spid="_x0000_s1685"/>
                </a:ext>
                <a:ext uri="{FF2B5EF4-FFF2-40B4-BE49-F238E27FC236}">
                  <a16:creationId xmlns:a16="http://schemas.microsoft.com/office/drawing/2014/main" id="{00000000-0008-0000-0000-00009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Tahoma"/>
                  <a:ea typeface="Tahoma"/>
                  <a:cs typeface="Tahoma"/>
                </a:rPr>
                <a:t>  powiązane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47625</xdr:rowOff>
        </xdr:from>
        <xdr:to>
          <xdr:col>9</xdr:col>
          <xdr:colOff>1809750</xdr:colOff>
          <xdr:row>20</xdr:row>
          <xdr:rowOff>123825</xdr:rowOff>
        </xdr:to>
        <xdr:sp macro="" textlink="">
          <xdr:nvSpPr>
            <xdr:cNvPr id="1689" name="Group Box 665" hidden="1">
              <a:extLst>
                <a:ext uri="{63B3BB69-23CF-44E3-9099-C40C66FF867C}">
                  <a14:compatExt spid="_x0000_s1689"/>
                </a:ext>
                <a:ext uri="{FF2B5EF4-FFF2-40B4-BE49-F238E27FC236}">
                  <a16:creationId xmlns:a16="http://schemas.microsoft.com/office/drawing/2014/main" id="{00000000-0008-0000-0000-00009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47625</xdr:rowOff>
        </xdr:from>
        <xdr:to>
          <xdr:col>9</xdr:col>
          <xdr:colOff>1809750</xdr:colOff>
          <xdr:row>21</xdr:row>
          <xdr:rowOff>95250</xdr:rowOff>
        </xdr:to>
        <xdr:sp macro="" textlink="">
          <xdr:nvSpPr>
            <xdr:cNvPr id="1690" name="Group Box 666" hidden="1">
              <a:extLst>
                <a:ext uri="{63B3BB69-23CF-44E3-9099-C40C66FF867C}">
                  <a14:compatExt spid="_x0000_s1690"/>
                </a:ext>
                <a:ext uri="{FF2B5EF4-FFF2-40B4-BE49-F238E27FC236}">
                  <a16:creationId xmlns:a16="http://schemas.microsoft.com/office/drawing/2014/main" id="{00000000-0008-0000-0000-00009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25</xdr:row>
          <xdr:rowOff>38100</xdr:rowOff>
        </xdr:from>
        <xdr:to>
          <xdr:col>9</xdr:col>
          <xdr:colOff>1809750</xdr:colOff>
          <xdr:row>25</xdr:row>
          <xdr:rowOff>457200</xdr:rowOff>
        </xdr:to>
        <xdr:sp macro="" textlink="">
          <xdr:nvSpPr>
            <xdr:cNvPr id="1691" name="Group Box 667" hidden="1">
              <a:extLst>
                <a:ext uri="{63B3BB69-23CF-44E3-9099-C40C66FF867C}">
                  <a14:compatExt spid="_x0000_s1691"/>
                </a:ext>
                <a:ext uri="{FF2B5EF4-FFF2-40B4-BE49-F238E27FC236}">
                  <a16:creationId xmlns:a16="http://schemas.microsoft.com/office/drawing/2014/main" id="{00000000-0008-0000-0000-00009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1152525</xdr:colOff>
          <xdr:row>26</xdr:row>
          <xdr:rowOff>38100</xdr:rowOff>
        </xdr:from>
        <xdr:to>
          <xdr:col>9</xdr:col>
          <xdr:colOff>1809750</xdr:colOff>
          <xdr:row>26</xdr:row>
          <xdr:rowOff>457200</xdr:rowOff>
        </xdr:to>
        <xdr:sp macro="" textlink="">
          <xdr:nvSpPr>
            <xdr:cNvPr id="1692" name="Group Box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8</xdr:col>
      <xdr:colOff>220578</xdr:colOff>
      <xdr:row>1</xdr:row>
      <xdr:rowOff>50132</xdr:rowOff>
    </xdr:from>
    <xdr:to>
      <xdr:col>9</xdr:col>
      <xdr:colOff>1112921</xdr:colOff>
      <xdr:row>1</xdr:row>
      <xdr:rowOff>1361136</xdr:rowOff>
    </xdr:to>
    <xdr:pic>
      <xdr:nvPicPr>
        <xdr:cNvPr id="2" name="Obraz 1" descr="C:\Users\m.mondzelewska.FDPA\AppData\Local\Microsoft\Windows\INetCache\Content.Outlook\QLHNG0VC\Obraz1.jp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05473" y="280737"/>
          <a:ext cx="2055395" cy="1317354"/>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7</xdr:col>
          <xdr:colOff>57150</xdr:colOff>
          <xdr:row>101</xdr:row>
          <xdr:rowOff>95250</xdr:rowOff>
        </xdr:from>
        <xdr:to>
          <xdr:col>7</xdr:col>
          <xdr:colOff>1076325</xdr:colOff>
          <xdr:row>101</xdr:row>
          <xdr:rowOff>361950</xdr:rowOff>
        </xdr:to>
        <xdr:sp macro="" textlink="">
          <xdr:nvSpPr>
            <xdr:cNvPr id="1709" name="Button 685" hidden="1">
              <a:extLst>
                <a:ext uri="{63B3BB69-23CF-44E3-9099-C40C66FF867C}">
                  <a14:compatExt spid="_x0000_s1709"/>
                </a:ext>
                <a:ext uri="{FF2B5EF4-FFF2-40B4-BE49-F238E27FC236}">
                  <a16:creationId xmlns:a16="http://schemas.microsoft.com/office/drawing/2014/main" id="{00000000-0008-0000-0000-0000AD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Usuń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828675</xdr:colOff>
          <xdr:row>105</xdr:row>
          <xdr:rowOff>76200</xdr:rowOff>
        </xdr:from>
        <xdr:to>
          <xdr:col>2</xdr:col>
          <xdr:colOff>2114550</xdr:colOff>
          <xdr:row>105</xdr:row>
          <xdr:rowOff>371475</xdr:rowOff>
        </xdr:to>
        <xdr:sp macro="" textlink="">
          <xdr:nvSpPr>
            <xdr:cNvPr id="1713" name="Button 689" hidden="1">
              <a:extLst>
                <a:ext uri="{63B3BB69-23CF-44E3-9099-C40C66FF867C}">
                  <a14:compatExt spid="_x0000_s1713"/>
                </a:ext>
                <a:ext uri="{FF2B5EF4-FFF2-40B4-BE49-F238E27FC236}">
                  <a16:creationId xmlns:a16="http://schemas.microsoft.com/office/drawing/2014/main" id="{00000000-0008-0000-0000-0000B1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Dodaj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104775</xdr:colOff>
          <xdr:row>105</xdr:row>
          <xdr:rowOff>123825</xdr:rowOff>
        </xdr:from>
        <xdr:to>
          <xdr:col>7</xdr:col>
          <xdr:colOff>1162050</xdr:colOff>
          <xdr:row>105</xdr:row>
          <xdr:rowOff>361950</xdr:rowOff>
        </xdr:to>
        <xdr:sp macro="" textlink="">
          <xdr:nvSpPr>
            <xdr:cNvPr id="1720" name="Button 696" hidden="1">
              <a:extLst>
                <a:ext uri="{63B3BB69-23CF-44E3-9099-C40C66FF867C}">
                  <a14:compatExt spid="_x0000_s1720"/>
                </a:ext>
                <a:ext uri="{FF2B5EF4-FFF2-40B4-BE49-F238E27FC236}">
                  <a16:creationId xmlns:a16="http://schemas.microsoft.com/office/drawing/2014/main" id="{00000000-0008-0000-0000-0000B8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Usuń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762000</xdr:colOff>
          <xdr:row>109</xdr:row>
          <xdr:rowOff>76200</xdr:rowOff>
        </xdr:from>
        <xdr:to>
          <xdr:col>2</xdr:col>
          <xdr:colOff>2038350</xdr:colOff>
          <xdr:row>109</xdr:row>
          <xdr:rowOff>333375</xdr:rowOff>
        </xdr:to>
        <xdr:sp macro="" textlink="">
          <xdr:nvSpPr>
            <xdr:cNvPr id="1722" name="Button 698" hidden="1">
              <a:extLst>
                <a:ext uri="{63B3BB69-23CF-44E3-9099-C40C66FF867C}">
                  <a14:compatExt spid="_x0000_s1722"/>
                </a:ext>
                <a:ext uri="{FF2B5EF4-FFF2-40B4-BE49-F238E27FC236}">
                  <a16:creationId xmlns:a16="http://schemas.microsoft.com/office/drawing/2014/main" id="{00000000-0008-0000-0000-0000BA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Dodaj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1295400</xdr:colOff>
          <xdr:row>109</xdr:row>
          <xdr:rowOff>95250</xdr:rowOff>
        </xdr:from>
        <xdr:to>
          <xdr:col>7</xdr:col>
          <xdr:colOff>1181100</xdr:colOff>
          <xdr:row>109</xdr:row>
          <xdr:rowOff>352425</xdr:rowOff>
        </xdr:to>
        <xdr:sp macro="" textlink="">
          <xdr:nvSpPr>
            <xdr:cNvPr id="1724" name="Button 700" hidden="1">
              <a:extLst>
                <a:ext uri="{63B3BB69-23CF-44E3-9099-C40C66FF867C}">
                  <a14:compatExt spid="_x0000_s1724"/>
                </a:ext>
                <a:ext uri="{FF2B5EF4-FFF2-40B4-BE49-F238E27FC236}">
                  <a16:creationId xmlns:a16="http://schemas.microsoft.com/office/drawing/2014/main" id="{00000000-0008-0000-0000-0000BC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Usuń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685800</xdr:colOff>
          <xdr:row>113</xdr:row>
          <xdr:rowOff>95250</xdr:rowOff>
        </xdr:from>
        <xdr:to>
          <xdr:col>2</xdr:col>
          <xdr:colOff>2000250</xdr:colOff>
          <xdr:row>113</xdr:row>
          <xdr:rowOff>361950</xdr:rowOff>
        </xdr:to>
        <xdr:sp macro="" textlink="">
          <xdr:nvSpPr>
            <xdr:cNvPr id="1725" name="Button 701" hidden="1">
              <a:extLst>
                <a:ext uri="{63B3BB69-23CF-44E3-9099-C40C66FF867C}">
                  <a14:compatExt spid="_x0000_s1725"/>
                </a:ext>
                <a:ext uri="{FF2B5EF4-FFF2-40B4-BE49-F238E27FC236}">
                  <a16:creationId xmlns:a16="http://schemas.microsoft.com/office/drawing/2014/main" id="{00000000-0008-0000-0000-0000BD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Dodaj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113</xdr:row>
          <xdr:rowOff>95250</xdr:rowOff>
        </xdr:from>
        <xdr:to>
          <xdr:col>7</xdr:col>
          <xdr:colOff>1171575</xdr:colOff>
          <xdr:row>113</xdr:row>
          <xdr:rowOff>361950</xdr:rowOff>
        </xdr:to>
        <xdr:sp macro="" textlink="">
          <xdr:nvSpPr>
            <xdr:cNvPr id="1727" name="Button 703" hidden="1">
              <a:extLst>
                <a:ext uri="{63B3BB69-23CF-44E3-9099-C40C66FF867C}">
                  <a14:compatExt spid="_x0000_s1727"/>
                </a:ext>
                <a:ext uri="{FF2B5EF4-FFF2-40B4-BE49-F238E27FC236}">
                  <a16:creationId xmlns:a16="http://schemas.microsoft.com/office/drawing/2014/main" id="{00000000-0008-0000-0000-0000BF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Usuń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676275</xdr:colOff>
          <xdr:row>117</xdr:row>
          <xdr:rowOff>76200</xdr:rowOff>
        </xdr:from>
        <xdr:to>
          <xdr:col>2</xdr:col>
          <xdr:colOff>1943100</xdr:colOff>
          <xdr:row>117</xdr:row>
          <xdr:rowOff>342900</xdr:rowOff>
        </xdr:to>
        <xdr:sp macro="" textlink="">
          <xdr:nvSpPr>
            <xdr:cNvPr id="1728" name="Button 704" hidden="1">
              <a:extLst>
                <a:ext uri="{63B3BB69-23CF-44E3-9099-C40C66FF867C}">
                  <a14:compatExt spid="_x0000_s1728"/>
                </a:ext>
                <a:ext uri="{FF2B5EF4-FFF2-40B4-BE49-F238E27FC236}">
                  <a16:creationId xmlns:a16="http://schemas.microsoft.com/office/drawing/2014/main" id="{00000000-0008-0000-0000-0000C0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Dodaj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117</xdr:row>
          <xdr:rowOff>85725</xdr:rowOff>
        </xdr:from>
        <xdr:to>
          <xdr:col>7</xdr:col>
          <xdr:colOff>1200150</xdr:colOff>
          <xdr:row>117</xdr:row>
          <xdr:rowOff>352425</xdr:rowOff>
        </xdr:to>
        <xdr:sp macro="" textlink="">
          <xdr:nvSpPr>
            <xdr:cNvPr id="1730" name="Button 706" hidden="1">
              <a:extLst>
                <a:ext uri="{63B3BB69-23CF-44E3-9099-C40C66FF867C}">
                  <a14:compatExt spid="_x0000_s1730"/>
                </a:ext>
                <a:ext uri="{FF2B5EF4-FFF2-40B4-BE49-F238E27FC236}">
                  <a16:creationId xmlns:a16="http://schemas.microsoft.com/office/drawing/2014/main" id="{00000000-0008-0000-0000-0000C2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Usuń wiersz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20</xdr:row>
          <xdr:rowOff>85725</xdr:rowOff>
        </xdr:from>
        <xdr:to>
          <xdr:col>6</xdr:col>
          <xdr:colOff>76200</xdr:colOff>
          <xdr:row>20</xdr:row>
          <xdr:rowOff>361950</xdr:rowOff>
        </xdr:to>
        <xdr:sp macro="" textlink="">
          <xdr:nvSpPr>
            <xdr:cNvPr id="1737" name="Option Button 713" hidden="1">
              <a:extLst>
                <a:ext uri="{63B3BB69-23CF-44E3-9099-C40C66FF867C}">
                  <a14:compatExt spid="_x0000_s1737"/>
                </a:ext>
                <a:ext uri="{FF2B5EF4-FFF2-40B4-BE49-F238E27FC236}">
                  <a16:creationId xmlns:a16="http://schemas.microsoft.com/office/drawing/2014/main" id="{00000000-0008-0000-0000-0000C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ryczałt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20</xdr:row>
          <xdr:rowOff>66675</xdr:rowOff>
        </xdr:from>
        <xdr:to>
          <xdr:col>7</xdr:col>
          <xdr:colOff>390525</xdr:colOff>
          <xdr:row>20</xdr:row>
          <xdr:rowOff>371475</xdr:rowOff>
        </xdr:to>
        <xdr:sp macro="" textlink="">
          <xdr:nvSpPr>
            <xdr:cNvPr id="1738" name="Option Button 714" hidden="1">
              <a:extLst>
                <a:ext uri="{63B3BB69-23CF-44E3-9099-C40C66FF867C}">
                  <a14:compatExt spid="_x0000_s1738"/>
                </a:ext>
                <a:ext uri="{FF2B5EF4-FFF2-40B4-BE49-F238E27FC236}">
                  <a16:creationId xmlns:a16="http://schemas.microsoft.com/office/drawing/2014/main" id="{00000000-0008-0000-0000-0000C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karta podatkowa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57150</xdr:rowOff>
        </xdr:from>
        <xdr:to>
          <xdr:col>8</xdr:col>
          <xdr:colOff>638175</xdr:colOff>
          <xdr:row>20</xdr:row>
          <xdr:rowOff>371475</xdr:rowOff>
        </xdr:to>
        <xdr:sp macro="" textlink="">
          <xdr:nvSpPr>
            <xdr:cNvPr id="1739" name="Option Button 715" hidden="1">
              <a:extLst>
                <a:ext uri="{63B3BB69-23CF-44E3-9099-C40C66FF867C}">
                  <a14:compatExt spid="_x0000_s1739"/>
                </a:ext>
                <a:ext uri="{FF2B5EF4-FFF2-40B4-BE49-F238E27FC236}">
                  <a16:creationId xmlns:a16="http://schemas.microsoft.com/office/drawing/2014/main" id="{00000000-0008-0000-0000-0000C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księga przychodów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866775</xdr:colOff>
          <xdr:row>20</xdr:row>
          <xdr:rowOff>76200</xdr:rowOff>
        </xdr:from>
        <xdr:to>
          <xdr:col>9</xdr:col>
          <xdr:colOff>1085850</xdr:colOff>
          <xdr:row>20</xdr:row>
          <xdr:rowOff>390525</xdr:rowOff>
        </xdr:to>
        <xdr:sp macro="" textlink="">
          <xdr:nvSpPr>
            <xdr:cNvPr id="1740" name="Option Button 716" hidden="1">
              <a:extLst>
                <a:ext uri="{63B3BB69-23CF-44E3-9099-C40C66FF867C}">
                  <a14:compatExt spid="_x0000_s1740"/>
                </a:ext>
                <a:ext uri="{FF2B5EF4-FFF2-40B4-BE49-F238E27FC236}">
                  <a16:creationId xmlns:a16="http://schemas.microsoft.com/office/drawing/2014/main" id="{00000000-0008-0000-0000-0000C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księgi rachunkowe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54</xdr:row>
          <xdr:rowOff>123825</xdr:rowOff>
        </xdr:from>
        <xdr:to>
          <xdr:col>4</xdr:col>
          <xdr:colOff>228600</xdr:colOff>
          <xdr:row>54</xdr:row>
          <xdr:rowOff>342900</xdr:rowOff>
        </xdr:to>
        <xdr:sp macro="" textlink="">
          <xdr:nvSpPr>
            <xdr:cNvPr id="1750" name="Option Button 726" hidden="1">
              <a:extLst>
                <a:ext uri="{63B3BB69-23CF-44E3-9099-C40C66FF867C}">
                  <a14:compatExt spid="_x0000_s1750"/>
                </a:ext>
                <a:ext uri="{FF2B5EF4-FFF2-40B4-BE49-F238E27FC236}">
                  <a16:creationId xmlns:a16="http://schemas.microsoft.com/office/drawing/2014/main" id="{00000000-0008-0000-0000-0000D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gotówka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54</xdr:row>
          <xdr:rowOff>66675</xdr:rowOff>
        </xdr:from>
        <xdr:to>
          <xdr:col>5</xdr:col>
          <xdr:colOff>600075</xdr:colOff>
          <xdr:row>54</xdr:row>
          <xdr:rowOff>390525</xdr:rowOff>
        </xdr:to>
        <xdr:sp macro="" textlink="">
          <xdr:nvSpPr>
            <xdr:cNvPr id="1751" name="Option Button 727" hidden="1">
              <a:extLst>
                <a:ext uri="{63B3BB69-23CF-44E3-9099-C40C66FF867C}">
                  <a14:compatExt spid="_x0000_s1751"/>
                </a:ext>
                <a:ext uri="{FF2B5EF4-FFF2-40B4-BE49-F238E27FC236}">
                  <a16:creationId xmlns:a16="http://schemas.microsoft.com/office/drawing/2014/main" id="{00000000-0008-0000-0000-0000D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 inna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216</xdr:row>
          <xdr:rowOff>104775</xdr:rowOff>
        </xdr:from>
        <xdr:to>
          <xdr:col>9</xdr:col>
          <xdr:colOff>438150</xdr:colOff>
          <xdr:row>216</xdr:row>
          <xdr:rowOff>390525</xdr:rowOff>
        </xdr:to>
        <xdr:sp macro="" textlink="">
          <xdr:nvSpPr>
            <xdr:cNvPr id="1765" name="OptionButton1" hidden="1">
              <a:extLst>
                <a:ext uri="{63B3BB69-23CF-44E3-9099-C40C66FF867C}">
                  <a14:compatExt spid="_x0000_s1765"/>
                </a:ext>
                <a:ext uri="{FF2B5EF4-FFF2-40B4-BE49-F238E27FC236}">
                  <a16:creationId xmlns:a16="http://schemas.microsoft.com/office/drawing/2014/main" id="{00000000-0008-0000-0000-0000E5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216</xdr:row>
          <xdr:rowOff>85725</xdr:rowOff>
        </xdr:from>
        <xdr:to>
          <xdr:col>9</xdr:col>
          <xdr:colOff>1371600</xdr:colOff>
          <xdr:row>216</xdr:row>
          <xdr:rowOff>409575</xdr:rowOff>
        </xdr:to>
        <xdr:sp macro="" textlink="">
          <xdr:nvSpPr>
            <xdr:cNvPr id="1766" name="OptionButton2" hidden="1">
              <a:extLst>
                <a:ext uri="{63B3BB69-23CF-44E3-9099-C40C66FF867C}">
                  <a14:compatExt spid="_x0000_s1766"/>
                </a:ext>
                <a:ext uri="{FF2B5EF4-FFF2-40B4-BE49-F238E27FC236}">
                  <a16:creationId xmlns:a16="http://schemas.microsoft.com/office/drawing/2014/main" id="{00000000-0008-0000-0000-0000E6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217</xdr:row>
          <xdr:rowOff>114300</xdr:rowOff>
        </xdr:from>
        <xdr:to>
          <xdr:col>9</xdr:col>
          <xdr:colOff>447675</xdr:colOff>
          <xdr:row>217</xdr:row>
          <xdr:rowOff>400050</xdr:rowOff>
        </xdr:to>
        <xdr:sp macro="" textlink="">
          <xdr:nvSpPr>
            <xdr:cNvPr id="1767" name="OptionButton3" hidden="1">
              <a:extLst>
                <a:ext uri="{63B3BB69-23CF-44E3-9099-C40C66FF867C}">
                  <a14:compatExt spid="_x0000_s1767"/>
                </a:ext>
                <a:ext uri="{FF2B5EF4-FFF2-40B4-BE49-F238E27FC236}">
                  <a16:creationId xmlns:a16="http://schemas.microsoft.com/office/drawing/2014/main" id="{00000000-0008-0000-0000-0000E7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704850</xdr:colOff>
          <xdr:row>217</xdr:row>
          <xdr:rowOff>95250</xdr:rowOff>
        </xdr:from>
        <xdr:to>
          <xdr:col>9</xdr:col>
          <xdr:colOff>1504950</xdr:colOff>
          <xdr:row>218</xdr:row>
          <xdr:rowOff>0</xdr:rowOff>
        </xdr:to>
        <xdr:sp macro="" textlink="">
          <xdr:nvSpPr>
            <xdr:cNvPr id="1768" name="OptionButton4" hidden="1">
              <a:extLst>
                <a:ext uri="{63B3BB69-23CF-44E3-9099-C40C66FF867C}">
                  <a14:compatExt spid="_x0000_s1768"/>
                </a:ext>
                <a:ext uri="{FF2B5EF4-FFF2-40B4-BE49-F238E27FC236}">
                  <a16:creationId xmlns:a16="http://schemas.microsoft.com/office/drawing/2014/main" id="{00000000-0008-0000-0000-0000E8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218</xdr:row>
          <xdr:rowOff>200025</xdr:rowOff>
        </xdr:from>
        <xdr:to>
          <xdr:col>9</xdr:col>
          <xdr:colOff>447675</xdr:colOff>
          <xdr:row>218</xdr:row>
          <xdr:rowOff>485775</xdr:rowOff>
        </xdr:to>
        <xdr:sp macro="" textlink="">
          <xdr:nvSpPr>
            <xdr:cNvPr id="1769" name="OptionButton5" hidden="1">
              <a:extLst>
                <a:ext uri="{63B3BB69-23CF-44E3-9099-C40C66FF867C}">
                  <a14:compatExt spid="_x0000_s1769"/>
                </a:ext>
                <a:ext uri="{FF2B5EF4-FFF2-40B4-BE49-F238E27FC236}">
                  <a16:creationId xmlns:a16="http://schemas.microsoft.com/office/drawing/2014/main" id="{00000000-0008-0000-0000-0000E9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218</xdr:row>
          <xdr:rowOff>161925</xdr:rowOff>
        </xdr:from>
        <xdr:to>
          <xdr:col>9</xdr:col>
          <xdr:colOff>1495425</xdr:colOff>
          <xdr:row>218</xdr:row>
          <xdr:rowOff>514350</xdr:rowOff>
        </xdr:to>
        <xdr:sp macro="" textlink="">
          <xdr:nvSpPr>
            <xdr:cNvPr id="1770" name="OptionButton6" hidden="1">
              <a:extLst>
                <a:ext uri="{63B3BB69-23CF-44E3-9099-C40C66FF867C}">
                  <a14:compatExt spid="_x0000_s1770"/>
                </a:ext>
                <a:ext uri="{FF2B5EF4-FFF2-40B4-BE49-F238E27FC236}">
                  <a16:creationId xmlns:a16="http://schemas.microsoft.com/office/drawing/2014/main" id="{00000000-0008-0000-0000-0000EA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219</xdr:row>
          <xdr:rowOff>85725</xdr:rowOff>
        </xdr:from>
        <xdr:to>
          <xdr:col>9</xdr:col>
          <xdr:colOff>447675</xdr:colOff>
          <xdr:row>219</xdr:row>
          <xdr:rowOff>371475</xdr:rowOff>
        </xdr:to>
        <xdr:sp macro="" textlink="">
          <xdr:nvSpPr>
            <xdr:cNvPr id="1771" name="OptionButton7" hidden="1">
              <a:extLst>
                <a:ext uri="{63B3BB69-23CF-44E3-9099-C40C66FF867C}">
                  <a14:compatExt spid="_x0000_s1771"/>
                </a:ext>
                <a:ext uri="{FF2B5EF4-FFF2-40B4-BE49-F238E27FC236}">
                  <a16:creationId xmlns:a16="http://schemas.microsoft.com/office/drawing/2014/main" id="{00000000-0008-0000-0000-0000EB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219</xdr:row>
          <xdr:rowOff>47625</xdr:rowOff>
        </xdr:from>
        <xdr:to>
          <xdr:col>9</xdr:col>
          <xdr:colOff>1495425</xdr:colOff>
          <xdr:row>219</xdr:row>
          <xdr:rowOff>400050</xdr:rowOff>
        </xdr:to>
        <xdr:sp macro="" textlink="">
          <xdr:nvSpPr>
            <xdr:cNvPr id="1772" name="OptionButton8" hidden="1">
              <a:extLst>
                <a:ext uri="{63B3BB69-23CF-44E3-9099-C40C66FF867C}">
                  <a14:compatExt spid="_x0000_s1772"/>
                </a:ext>
                <a:ext uri="{FF2B5EF4-FFF2-40B4-BE49-F238E27FC236}">
                  <a16:creationId xmlns:a16="http://schemas.microsoft.com/office/drawing/2014/main" id="{00000000-0008-0000-0000-0000EC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220</xdr:row>
          <xdr:rowOff>276225</xdr:rowOff>
        </xdr:from>
        <xdr:to>
          <xdr:col>9</xdr:col>
          <xdr:colOff>1495425</xdr:colOff>
          <xdr:row>220</xdr:row>
          <xdr:rowOff>628650</xdr:rowOff>
        </xdr:to>
        <xdr:sp macro="" textlink="">
          <xdr:nvSpPr>
            <xdr:cNvPr id="1776" name="OptionButton10" hidden="1">
              <a:extLst>
                <a:ext uri="{63B3BB69-23CF-44E3-9099-C40C66FF867C}">
                  <a14:compatExt spid="_x0000_s1776"/>
                </a:ext>
                <a:ext uri="{FF2B5EF4-FFF2-40B4-BE49-F238E27FC236}">
                  <a16:creationId xmlns:a16="http://schemas.microsoft.com/office/drawing/2014/main" id="{00000000-0008-0000-0000-0000F0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220</xdr:row>
          <xdr:rowOff>390525</xdr:rowOff>
        </xdr:from>
        <xdr:to>
          <xdr:col>9</xdr:col>
          <xdr:colOff>447675</xdr:colOff>
          <xdr:row>220</xdr:row>
          <xdr:rowOff>676275</xdr:rowOff>
        </xdr:to>
        <xdr:sp macro="" textlink="">
          <xdr:nvSpPr>
            <xdr:cNvPr id="1777" name="OptionButton11" hidden="1">
              <a:extLst>
                <a:ext uri="{63B3BB69-23CF-44E3-9099-C40C66FF867C}">
                  <a14:compatExt spid="_x0000_s1777"/>
                </a:ext>
                <a:ext uri="{FF2B5EF4-FFF2-40B4-BE49-F238E27FC236}">
                  <a16:creationId xmlns:a16="http://schemas.microsoft.com/office/drawing/2014/main" id="{00000000-0008-0000-0000-0000F1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220</xdr:row>
          <xdr:rowOff>361950</xdr:rowOff>
        </xdr:from>
        <xdr:to>
          <xdr:col>9</xdr:col>
          <xdr:colOff>1495425</xdr:colOff>
          <xdr:row>220</xdr:row>
          <xdr:rowOff>714375</xdr:rowOff>
        </xdr:to>
        <xdr:sp macro="" textlink="">
          <xdr:nvSpPr>
            <xdr:cNvPr id="1778" name="OptionButton12" hidden="1">
              <a:extLst>
                <a:ext uri="{63B3BB69-23CF-44E3-9099-C40C66FF867C}">
                  <a14:compatExt spid="_x0000_s1778"/>
                </a:ext>
                <a:ext uri="{FF2B5EF4-FFF2-40B4-BE49-F238E27FC236}">
                  <a16:creationId xmlns:a16="http://schemas.microsoft.com/office/drawing/2014/main" id="{00000000-0008-0000-0000-0000F2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221</xdr:row>
          <xdr:rowOff>276225</xdr:rowOff>
        </xdr:from>
        <xdr:to>
          <xdr:col>9</xdr:col>
          <xdr:colOff>1495425</xdr:colOff>
          <xdr:row>221</xdr:row>
          <xdr:rowOff>628650</xdr:rowOff>
        </xdr:to>
        <xdr:sp macro="" textlink="">
          <xdr:nvSpPr>
            <xdr:cNvPr id="1780" name="OptionButton14" hidden="1">
              <a:extLst>
                <a:ext uri="{63B3BB69-23CF-44E3-9099-C40C66FF867C}">
                  <a14:compatExt spid="_x0000_s1780"/>
                </a:ext>
                <a:ext uri="{FF2B5EF4-FFF2-40B4-BE49-F238E27FC236}">
                  <a16:creationId xmlns:a16="http://schemas.microsoft.com/office/drawing/2014/main" id="{00000000-0008-0000-0000-0000F4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221</xdr:row>
          <xdr:rowOff>390525</xdr:rowOff>
        </xdr:from>
        <xdr:to>
          <xdr:col>9</xdr:col>
          <xdr:colOff>447675</xdr:colOff>
          <xdr:row>221</xdr:row>
          <xdr:rowOff>676275</xdr:rowOff>
        </xdr:to>
        <xdr:sp macro="" textlink="">
          <xdr:nvSpPr>
            <xdr:cNvPr id="1781" name="OptionButton15" hidden="1">
              <a:extLst>
                <a:ext uri="{63B3BB69-23CF-44E3-9099-C40C66FF867C}">
                  <a14:compatExt spid="_x0000_s1781"/>
                </a:ext>
                <a:ext uri="{FF2B5EF4-FFF2-40B4-BE49-F238E27FC236}">
                  <a16:creationId xmlns:a16="http://schemas.microsoft.com/office/drawing/2014/main" id="{00000000-0008-0000-0000-0000F5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221</xdr:row>
          <xdr:rowOff>361950</xdr:rowOff>
        </xdr:from>
        <xdr:to>
          <xdr:col>9</xdr:col>
          <xdr:colOff>1495425</xdr:colOff>
          <xdr:row>221</xdr:row>
          <xdr:rowOff>714375</xdr:rowOff>
        </xdr:to>
        <xdr:sp macro="" textlink="">
          <xdr:nvSpPr>
            <xdr:cNvPr id="1782" name="OptionButton16" hidden="1">
              <a:extLst>
                <a:ext uri="{63B3BB69-23CF-44E3-9099-C40C66FF867C}">
                  <a14:compatExt spid="_x0000_s1782"/>
                </a:ext>
                <a:ext uri="{FF2B5EF4-FFF2-40B4-BE49-F238E27FC236}">
                  <a16:creationId xmlns:a16="http://schemas.microsoft.com/office/drawing/2014/main" id="{00000000-0008-0000-0000-0000F6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222</xdr:row>
          <xdr:rowOff>276225</xdr:rowOff>
        </xdr:from>
        <xdr:to>
          <xdr:col>9</xdr:col>
          <xdr:colOff>1495425</xdr:colOff>
          <xdr:row>222</xdr:row>
          <xdr:rowOff>619125</xdr:rowOff>
        </xdr:to>
        <xdr:sp macro="" textlink="">
          <xdr:nvSpPr>
            <xdr:cNvPr id="1784" name="OptionButton18" hidden="1">
              <a:extLst>
                <a:ext uri="{63B3BB69-23CF-44E3-9099-C40C66FF867C}">
                  <a14:compatExt spid="_x0000_s1784"/>
                </a:ext>
                <a:ext uri="{FF2B5EF4-FFF2-40B4-BE49-F238E27FC236}">
                  <a16:creationId xmlns:a16="http://schemas.microsoft.com/office/drawing/2014/main" id="{00000000-0008-0000-0000-0000F8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876300</xdr:colOff>
          <xdr:row>222</xdr:row>
          <xdr:rowOff>390525</xdr:rowOff>
        </xdr:from>
        <xdr:to>
          <xdr:col>9</xdr:col>
          <xdr:colOff>447675</xdr:colOff>
          <xdr:row>222</xdr:row>
          <xdr:rowOff>666750</xdr:rowOff>
        </xdr:to>
        <xdr:sp macro="" textlink="">
          <xdr:nvSpPr>
            <xdr:cNvPr id="1785" name="OptionButton19" hidden="1">
              <a:extLst>
                <a:ext uri="{63B3BB69-23CF-44E3-9099-C40C66FF867C}">
                  <a14:compatExt spid="_x0000_s1785"/>
                </a:ext>
                <a:ext uri="{FF2B5EF4-FFF2-40B4-BE49-F238E27FC236}">
                  <a16:creationId xmlns:a16="http://schemas.microsoft.com/office/drawing/2014/main" id="{00000000-0008-0000-0000-0000F9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695325</xdr:colOff>
          <xdr:row>222</xdr:row>
          <xdr:rowOff>361950</xdr:rowOff>
        </xdr:from>
        <xdr:to>
          <xdr:col>9</xdr:col>
          <xdr:colOff>1495425</xdr:colOff>
          <xdr:row>222</xdr:row>
          <xdr:rowOff>704850</xdr:rowOff>
        </xdr:to>
        <xdr:sp macro="" textlink="">
          <xdr:nvSpPr>
            <xdr:cNvPr id="1786" name="OptionButton20" hidden="1">
              <a:extLst>
                <a:ext uri="{63B3BB69-23CF-44E3-9099-C40C66FF867C}">
                  <a14:compatExt spid="_x0000_s1786"/>
                </a:ext>
                <a:ext uri="{FF2B5EF4-FFF2-40B4-BE49-F238E27FC236}">
                  <a16:creationId xmlns:a16="http://schemas.microsoft.com/office/drawing/2014/main" id="{00000000-0008-0000-0000-0000FA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171450</xdr:colOff>
          <xdr:row>234</xdr:row>
          <xdr:rowOff>200025</xdr:rowOff>
        </xdr:from>
        <xdr:to>
          <xdr:col>6</xdr:col>
          <xdr:colOff>781050</xdr:colOff>
          <xdr:row>237</xdr:row>
          <xdr:rowOff>19050</xdr:rowOff>
        </xdr:to>
        <xdr:sp macro="" textlink="">
          <xdr:nvSpPr>
            <xdr:cNvPr id="1787" name="Button 763" hidden="1">
              <a:extLst>
                <a:ext uri="{63B3BB69-23CF-44E3-9099-C40C66FF867C}">
                  <a14:compatExt spid="_x0000_s1787"/>
                </a:ext>
                <a:ext uri="{FF2B5EF4-FFF2-40B4-BE49-F238E27FC236}">
                  <a16:creationId xmlns:a16="http://schemas.microsoft.com/office/drawing/2014/main" id="{00000000-0008-0000-0000-0000FB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l-PL" sz="1000" b="0" i="0" u="none" strike="noStrike" baseline="0">
                  <a:solidFill>
                    <a:srgbClr val="000000"/>
                  </a:solidFill>
                  <a:latin typeface="Arial CE"/>
                  <a:cs typeface="Arial CE"/>
                </a:rPr>
                <a:t>Zapisz arkusz</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xdr:row>
          <xdr:rowOff>247650</xdr:rowOff>
        </xdr:from>
        <xdr:to>
          <xdr:col>7</xdr:col>
          <xdr:colOff>1114425</xdr:colOff>
          <xdr:row>3</xdr:row>
          <xdr:rowOff>561975</xdr:rowOff>
        </xdr:to>
        <xdr:sp macro="" textlink="">
          <xdr:nvSpPr>
            <xdr:cNvPr id="1788" name="OptionButton9" hidden="1">
              <a:extLst>
                <a:ext uri="{63B3BB69-23CF-44E3-9099-C40C66FF867C}">
                  <a14:compatExt spid="_x0000_s1788"/>
                </a:ext>
                <a:ext uri="{FF2B5EF4-FFF2-40B4-BE49-F238E27FC236}">
                  <a16:creationId xmlns:a16="http://schemas.microsoft.com/office/drawing/2014/main" id="{00000000-0008-0000-0000-0000FC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3</xdr:row>
          <xdr:rowOff>180975</xdr:rowOff>
        </xdr:from>
        <xdr:to>
          <xdr:col>9</xdr:col>
          <xdr:colOff>400050</xdr:colOff>
          <xdr:row>3</xdr:row>
          <xdr:rowOff>609600</xdr:rowOff>
        </xdr:to>
        <xdr:sp macro="" textlink="">
          <xdr:nvSpPr>
            <xdr:cNvPr id="1792" name="OptionButton13" hidden="1">
              <a:extLst>
                <a:ext uri="{63B3BB69-23CF-44E3-9099-C40C66FF867C}">
                  <a14:compatExt spid="_x0000_s1792"/>
                </a:ext>
                <a:ext uri="{FF2B5EF4-FFF2-40B4-BE49-F238E27FC236}">
                  <a16:creationId xmlns:a16="http://schemas.microsoft.com/office/drawing/2014/main" id="{00000000-0008-0000-0000-00000007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1047750</xdr:colOff>
          <xdr:row>37</xdr:row>
          <xdr:rowOff>104775</xdr:rowOff>
        </xdr:from>
        <xdr:to>
          <xdr:col>6</xdr:col>
          <xdr:colOff>1266825</xdr:colOff>
          <xdr:row>37</xdr:row>
          <xdr:rowOff>400050</xdr:rowOff>
        </xdr:to>
        <xdr:sp macro="" textlink="">
          <xdr:nvSpPr>
            <xdr:cNvPr id="1794" name="chbxBrakNip" hidden="1">
              <a:extLst>
                <a:ext uri="{63B3BB69-23CF-44E3-9099-C40C66FF867C}">
                  <a14:compatExt spid="_x0000_s1794"/>
                </a:ext>
                <a:ext uri="{FF2B5EF4-FFF2-40B4-BE49-F238E27FC236}">
                  <a16:creationId xmlns:a16="http://schemas.microsoft.com/office/drawing/2014/main" id="{00000000-0008-0000-0000-00000207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26</xdr:row>
          <xdr:rowOff>95250</xdr:rowOff>
        </xdr:from>
        <xdr:to>
          <xdr:col>4</xdr:col>
          <xdr:colOff>1171575</xdr:colOff>
          <xdr:row>26</xdr:row>
          <xdr:rowOff>381000</xdr:rowOff>
        </xdr:to>
        <xdr:sp macro="" textlink="">
          <xdr:nvSpPr>
            <xdr:cNvPr id="1800" name="OptionButton17" hidden="1">
              <a:extLst>
                <a:ext uri="{63B3BB69-23CF-44E3-9099-C40C66FF867C}">
                  <a14:compatExt spid="_x0000_s1800"/>
                </a:ext>
                <a:ext uri="{FF2B5EF4-FFF2-40B4-BE49-F238E27FC236}">
                  <a16:creationId xmlns:a16="http://schemas.microsoft.com/office/drawing/2014/main" id="{2BA09788-2E06-1AF8-0570-B4738F94B8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26</xdr:row>
          <xdr:rowOff>114300</xdr:rowOff>
        </xdr:from>
        <xdr:to>
          <xdr:col>6</xdr:col>
          <xdr:colOff>47625</xdr:colOff>
          <xdr:row>26</xdr:row>
          <xdr:rowOff>381000</xdr:rowOff>
        </xdr:to>
        <xdr:sp macro="" textlink="">
          <xdr:nvSpPr>
            <xdr:cNvPr id="1801" name="OptionButton21" hidden="1">
              <a:extLst>
                <a:ext uri="{63B3BB69-23CF-44E3-9099-C40C66FF867C}">
                  <a14:compatExt spid="_x0000_s1801"/>
                </a:ext>
                <a:ext uri="{FF2B5EF4-FFF2-40B4-BE49-F238E27FC236}">
                  <a16:creationId xmlns:a16="http://schemas.microsoft.com/office/drawing/2014/main" id="{55B79853-54C3-BF02-41E6-A4281837254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409575</xdr:colOff>
          <xdr:row>26</xdr:row>
          <xdr:rowOff>104775</xdr:rowOff>
        </xdr:from>
        <xdr:to>
          <xdr:col>6</xdr:col>
          <xdr:colOff>1323975</xdr:colOff>
          <xdr:row>26</xdr:row>
          <xdr:rowOff>400050</xdr:rowOff>
        </xdr:to>
        <xdr:sp macro="" textlink="">
          <xdr:nvSpPr>
            <xdr:cNvPr id="1802" name="OptionButton22" hidden="1">
              <a:extLst>
                <a:ext uri="{63B3BB69-23CF-44E3-9099-C40C66FF867C}">
                  <a14:compatExt spid="_x0000_s1802"/>
                </a:ext>
                <a:ext uri="{FF2B5EF4-FFF2-40B4-BE49-F238E27FC236}">
                  <a16:creationId xmlns:a16="http://schemas.microsoft.com/office/drawing/2014/main" id="{C0617462-6CE5-E410-0665-E11FFD63A01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26</xdr:row>
          <xdr:rowOff>133350</xdr:rowOff>
        </xdr:from>
        <xdr:to>
          <xdr:col>8</xdr:col>
          <xdr:colOff>361950</xdr:colOff>
          <xdr:row>26</xdr:row>
          <xdr:rowOff>409575</xdr:rowOff>
        </xdr:to>
        <xdr:sp macro="" textlink="">
          <xdr:nvSpPr>
            <xdr:cNvPr id="1803" name="OptionButton23" hidden="1">
              <a:extLst>
                <a:ext uri="{63B3BB69-23CF-44E3-9099-C40C66FF867C}">
                  <a14:compatExt spid="_x0000_s1803"/>
                </a:ext>
                <a:ext uri="{FF2B5EF4-FFF2-40B4-BE49-F238E27FC236}">
                  <a16:creationId xmlns:a16="http://schemas.microsoft.com/office/drawing/2014/main" id="{3A91F5FF-1D00-6C51-F6C8-D5562F17611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933450</xdr:colOff>
          <xdr:row>26</xdr:row>
          <xdr:rowOff>114300</xdr:rowOff>
        </xdr:from>
        <xdr:to>
          <xdr:col>9</xdr:col>
          <xdr:colOff>885825</xdr:colOff>
          <xdr:row>26</xdr:row>
          <xdr:rowOff>400050</xdr:rowOff>
        </xdr:to>
        <xdr:sp macro="" textlink="">
          <xdr:nvSpPr>
            <xdr:cNvPr id="1804" name="OptionButton24" hidden="1">
              <a:extLst>
                <a:ext uri="{63B3BB69-23CF-44E3-9099-C40C66FF867C}">
                  <a14:compatExt spid="_x0000_s1804"/>
                </a:ext>
                <a:ext uri="{FF2B5EF4-FFF2-40B4-BE49-F238E27FC236}">
                  <a16:creationId xmlns:a16="http://schemas.microsoft.com/office/drawing/2014/main" id="{F248B52B-9A23-3829-557E-25C6FFAF1E1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560295</xdr:colOff>
      <xdr:row>2</xdr:row>
      <xdr:rowOff>272678</xdr:rowOff>
    </xdr:from>
    <xdr:to>
      <xdr:col>7</xdr:col>
      <xdr:colOff>2263589</xdr:colOff>
      <xdr:row>2</xdr:row>
      <xdr:rowOff>1618980</xdr:rowOff>
    </xdr:to>
    <xdr:pic>
      <xdr:nvPicPr>
        <xdr:cNvPr id="2" name="Obraz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6981266" y="4082678"/>
          <a:ext cx="8314764" cy="1346302"/>
        </a:xfrm>
        <a:prstGeom prst="rect">
          <a:avLst/>
        </a:prstGeom>
      </xdr:spPr>
    </xdr:pic>
    <xdr:clientData/>
  </xdr:twoCellAnchor>
  <xdr:twoCellAnchor editAs="oneCell">
    <xdr:from>
      <xdr:col>3</xdr:col>
      <xdr:colOff>605119</xdr:colOff>
      <xdr:row>0</xdr:row>
      <xdr:rowOff>638735</xdr:rowOff>
    </xdr:from>
    <xdr:to>
      <xdr:col>6</xdr:col>
      <xdr:colOff>360531</xdr:colOff>
      <xdr:row>0</xdr:row>
      <xdr:rowOff>1318820</xdr:rowOff>
    </xdr:to>
    <xdr:pic>
      <xdr:nvPicPr>
        <xdr:cNvPr id="4" name="Obraz 3" descr="P:\2021_2027\17_FEPW_Polska Wschodnia\0_Zespół\promocja\FEPW - RP - UE\POLSKI\Poziomy - podstawowy\FEPW_RP_UE_RGB-2.jpg">
          <a:extLst>
            <a:ext uri="{FF2B5EF4-FFF2-40B4-BE49-F238E27FC236}">
              <a16:creationId xmlns:a16="http://schemas.microsoft.com/office/drawing/2014/main" id="{00000000-0008-0000-0900-00000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32795" y="638735"/>
          <a:ext cx="3274060" cy="680085"/>
        </a:xfrm>
        <a:prstGeom prst="rect">
          <a:avLst/>
        </a:prstGeom>
        <a:noFill/>
        <a:ln>
          <a:noFill/>
        </a:ln>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image" Target="../media/image11.emf"/><Relationship Id="rId21" Type="http://schemas.openxmlformats.org/officeDocument/2006/relationships/control" Target="../activeX/activeX9.xml"/><Relationship Id="rId34" Type="http://schemas.openxmlformats.org/officeDocument/2006/relationships/image" Target="../media/image15.emf"/><Relationship Id="rId42" Type="http://schemas.openxmlformats.org/officeDocument/2006/relationships/image" Target="../media/image19.emf"/><Relationship Id="rId47" Type="http://schemas.openxmlformats.org/officeDocument/2006/relationships/control" Target="../activeX/activeX22.xml"/><Relationship Id="rId50" Type="http://schemas.openxmlformats.org/officeDocument/2006/relationships/image" Target="../media/image23.emf"/><Relationship Id="rId55" Type="http://schemas.openxmlformats.org/officeDocument/2006/relationships/control" Target="../activeX/activeX26.xml"/><Relationship Id="rId63" Type="http://schemas.openxmlformats.org/officeDocument/2006/relationships/ctrlProp" Target="../ctrlProps/ctrlProp5.xml"/><Relationship Id="rId68" Type="http://schemas.openxmlformats.org/officeDocument/2006/relationships/ctrlProp" Target="../ctrlProps/ctrlProp10.xml"/><Relationship Id="rId76" Type="http://schemas.openxmlformats.org/officeDocument/2006/relationships/ctrlProp" Target="../ctrlProps/ctrlProp18.xml"/><Relationship Id="rId84" Type="http://schemas.openxmlformats.org/officeDocument/2006/relationships/ctrlProp" Target="../ctrlProps/ctrlProp26.xml"/><Relationship Id="rId89" Type="http://schemas.openxmlformats.org/officeDocument/2006/relationships/ctrlProp" Target="../ctrlProps/ctrlProp31.xml"/><Relationship Id="rId97" Type="http://schemas.openxmlformats.org/officeDocument/2006/relationships/ctrlProp" Target="../ctrlProps/ctrlProp39.xml"/><Relationship Id="rId7" Type="http://schemas.openxmlformats.org/officeDocument/2006/relationships/control" Target="../activeX/activeX2.xml"/><Relationship Id="rId71" Type="http://schemas.openxmlformats.org/officeDocument/2006/relationships/ctrlProp" Target="../ctrlProps/ctrlProp13.xml"/><Relationship Id="rId92" Type="http://schemas.openxmlformats.org/officeDocument/2006/relationships/ctrlProp" Target="../ctrlProps/ctrlProp34.xml"/><Relationship Id="rId2" Type="http://schemas.openxmlformats.org/officeDocument/2006/relationships/drawing" Target="../drawings/drawing1.xml"/><Relationship Id="rId16" Type="http://schemas.openxmlformats.org/officeDocument/2006/relationships/image" Target="../media/image6.emf"/><Relationship Id="rId29" Type="http://schemas.openxmlformats.org/officeDocument/2006/relationships/control" Target="../activeX/activeX13.xml"/><Relationship Id="rId11" Type="http://schemas.openxmlformats.org/officeDocument/2006/relationships/control" Target="../activeX/activeX4.xml"/><Relationship Id="rId24" Type="http://schemas.openxmlformats.org/officeDocument/2006/relationships/image" Target="../media/image10.emf"/><Relationship Id="rId32" Type="http://schemas.openxmlformats.org/officeDocument/2006/relationships/image" Target="../media/image14.emf"/><Relationship Id="rId37" Type="http://schemas.openxmlformats.org/officeDocument/2006/relationships/control" Target="../activeX/activeX17.xml"/><Relationship Id="rId40" Type="http://schemas.openxmlformats.org/officeDocument/2006/relationships/image" Target="../media/image18.emf"/><Relationship Id="rId45" Type="http://schemas.openxmlformats.org/officeDocument/2006/relationships/control" Target="../activeX/activeX21.xml"/><Relationship Id="rId53" Type="http://schemas.openxmlformats.org/officeDocument/2006/relationships/control" Target="../activeX/activeX25.xml"/><Relationship Id="rId58" Type="http://schemas.openxmlformats.org/officeDocument/2006/relationships/image" Target="../media/image27.emf"/><Relationship Id="rId66" Type="http://schemas.openxmlformats.org/officeDocument/2006/relationships/ctrlProp" Target="../ctrlProps/ctrlProp8.xml"/><Relationship Id="rId74" Type="http://schemas.openxmlformats.org/officeDocument/2006/relationships/ctrlProp" Target="../ctrlProps/ctrlProp16.xml"/><Relationship Id="rId79" Type="http://schemas.openxmlformats.org/officeDocument/2006/relationships/ctrlProp" Target="../ctrlProps/ctrlProp21.xml"/><Relationship Id="rId87" Type="http://schemas.openxmlformats.org/officeDocument/2006/relationships/ctrlProp" Target="../ctrlProps/ctrlProp29.xml"/><Relationship Id="rId5" Type="http://schemas.openxmlformats.org/officeDocument/2006/relationships/control" Target="../activeX/activeX1.xml"/><Relationship Id="rId61" Type="http://schemas.openxmlformats.org/officeDocument/2006/relationships/ctrlProp" Target="../ctrlProps/ctrlProp3.xml"/><Relationship Id="rId82" Type="http://schemas.openxmlformats.org/officeDocument/2006/relationships/ctrlProp" Target="../ctrlProps/ctrlProp24.xml"/><Relationship Id="rId90" Type="http://schemas.openxmlformats.org/officeDocument/2006/relationships/ctrlProp" Target="../ctrlProps/ctrlProp32.xml"/><Relationship Id="rId95" Type="http://schemas.openxmlformats.org/officeDocument/2006/relationships/ctrlProp" Target="../ctrlProps/ctrlProp37.xml"/><Relationship Id="rId19" Type="http://schemas.openxmlformats.org/officeDocument/2006/relationships/control" Target="../activeX/activeX8.xml"/><Relationship Id="rId14" Type="http://schemas.openxmlformats.org/officeDocument/2006/relationships/image" Target="../media/image5.emf"/><Relationship Id="rId22" Type="http://schemas.openxmlformats.org/officeDocument/2006/relationships/image" Target="../media/image9.emf"/><Relationship Id="rId27" Type="http://schemas.openxmlformats.org/officeDocument/2006/relationships/control" Target="../activeX/activeX12.xml"/><Relationship Id="rId30" Type="http://schemas.openxmlformats.org/officeDocument/2006/relationships/image" Target="../media/image13.emf"/><Relationship Id="rId35" Type="http://schemas.openxmlformats.org/officeDocument/2006/relationships/control" Target="../activeX/activeX16.xml"/><Relationship Id="rId43" Type="http://schemas.openxmlformats.org/officeDocument/2006/relationships/control" Target="../activeX/activeX20.xml"/><Relationship Id="rId48" Type="http://schemas.openxmlformats.org/officeDocument/2006/relationships/image" Target="../media/image22.emf"/><Relationship Id="rId56" Type="http://schemas.openxmlformats.org/officeDocument/2006/relationships/image" Target="../media/image26.emf"/><Relationship Id="rId64" Type="http://schemas.openxmlformats.org/officeDocument/2006/relationships/ctrlProp" Target="../ctrlProps/ctrlProp6.xml"/><Relationship Id="rId69" Type="http://schemas.openxmlformats.org/officeDocument/2006/relationships/ctrlProp" Target="../ctrlProps/ctrlProp11.xml"/><Relationship Id="rId77" Type="http://schemas.openxmlformats.org/officeDocument/2006/relationships/ctrlProp" Target="../ctrlProps/ctrlProp19.xml"/><Relationship Id="rId8" Type="http://schemas.openxmlformats.org/officeDocument/2006/relationships/image" Target="../media/image2.emf"/><Relationship Id="rId51" Type="http://schemas.openxmlformats.org/officeDocument/2006/relationships/control" Target="../activeX/activeX24.xml"/><Relationship Id="rId72" Type="http://schemas.openxmlformats.org/officeDocument/2006/relationships/ctrlProp" Target="../ctrlProps/ctrlProp14.xml"/><Relationship Id="rId80" Type="http://schemas.openxmlformats.org/officeDocument/2006/relationships/ctrlProp" Target="../ctrlProps/ctrlProp22.xml"/><Relationship Id="rId85" Type="http://schemas.openxmlformats.org/officeDocument/2006/relationships/ctrlProp" Target="../ctrlProps/ctrlProp27.xml"/><Relationship Id="rId93" Type="http://schemas.openxmlformats.org/officeDocument/2006/relationships/ctrlProp" Target="../ctrlProps/ctrlProp35.xml"/><Relationship Id="rId3" Type="http://schemas.openxmlformats.org/officeDocument/2006/relationships/vmlDrawing" Target="../drawings/vmlDrawing1.vml"/><Relationship Id="rId12" Type="http://schemas.openxmlformats.org/officeDocument/2006/relationships/image" Target="../media/image4.emf"/><Relationship Id="rId17" Type="http://schemas.openxmlformats.org/officeDocument/2006/relationships/control" Target="../activeX/activeX7.xml"/><Relationship Id="rId25" Type="http://schemas.openxmlformats.org/officeDocument/2006/relationships/control" Target="../activeX/activeX11.xml"/><Relationship Id="rId33" Type="http://schemas.openxmlformats.org/officeDocument/2006/relationships/control" Target="../activeX/activeX15.xml"/><Relationship Id="rId38" Type="http://schemas.openxmlformats.org/officeDocument/2006/relationships/image" Target="../media/image17.emf"/><Relationship Id="rId46" Type="http://schemas.openxmlformats.org/officeDocument/2006/relationships/image" Target="../media/image21.emf"/><Relationship Id="rId59" Type="http://schemas.openxmlformats.org/officeDocument/2006/relationships/ctrlProp" Target="../ctrlProps/ctrlProp1.xml"/><Relationship Id="rId67" Type="http://schemas.openxmlformats.org/officeDocument/2006/relationships/ctrlProp" Target="../ctrlProps/ctrlProp9.xml"/><Relationship Id="rId20" Type="http://schemas.openxmlformats.org/officeDocument/2006/relationships/image" Target="../media/image8.emf"/><Relationship Id="rId41" Type="http://schemas.openxmlformats.org/officeDocument/2006/relationships/control" Target="../activeX/activeX19.xml"/><Relationship Id="rId54" Type="http://schemas.openxmlformats.org/officeDocument/2006/relationships/image" Target="../media/image25.emf"/><Relationship Id="rId62" Type="http://schemas.openxmlformats.org/officeDocument/2006/relationships/ctrlProp" Target="../ctrlProps/ctrlProp4.xml"/><Relationship Id="rId70" Type="http://schemas.openxmlformats.org/officeDocument/2006/relationships/ctrlProp" Target="../ctrlProps/ctrlProp12.xml"/><Relationship Id="rId75" Type="http://schemas.openxmlformats.org/officeDocument/2006/relationships/ctrlProp" Target="../ctrlProps/ctrlProp17.xml"/><Relationship Id="rId83" Type="http://schemas.openxmlformats.org/officeDocument/2006/relationships/ctrlProp" Target="../ctrlProps/ctrlProp25.xml"/><Relationship Id="rId88" Type="http://schemas.openxmlformats.org/officeDocument/2006/relationships/ctrlProp" Target="../ctrlProps/ctrlProp30.xml"/><Relationship Id="rId91" Type="http://schemas.openxmlformats.org/officeDocument/2006/relationships/ctrlProp" Target="../ctrlProps/ctrlProp33.xml"/><Relationship Id="rId96"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image" Target="../media/image1.emf"/><Relationship Id="rId15" Type="http://schemas.openxmlformats.org/officeDocument/2006/relationships/control" Target="../activeX/activeX6.xml"/><Relationship Id="rId23" Type="http://schemas.openxmlformats.org/officeDocument/2006/relationships/control" Target="../activeX/activeX10.xml"/><Relationship Id="rId28" Type="http://schemas.openxmlformats.org/officeDocument/2006/relationships/image" Target="../media/image12.emf"/><Relationship Id="rId36" Type="http://schemas.openxmlformats.org/officeDocument/2006/relationships/image" Target="../media/image16.emf"/><Relationship Id="rId49" Type="http://schemas.openxmlformats.org/officeDocument/2006/relationships/control" Target="../activeX/activeX23.xml"/><Relationship Id="rId57" Type="http://schemas.openxmlformats.org/officeDocument/2006/relationships/control" Target="../activeX/activeX27.xml"/><Relationship Id="rId10" Type="http://schemas.openxmlformats.org/officeDocument/2006/relationships/image" Target="../media/image3.emf"/><Relationship Id="rId31" Type="http://schemas.openxmlformats.org/officeDocument/2006/relationships/control" Target="../activeX/activeX14.xml"/><Relationship Id="rId44" Type="http://schemas.openxmlformats.org/officeDocument/2006/relationships/image" Target="../media/image20.emf"/><Relationship Id="rId52" Type="http://schemas.openxmlformats.org/officeDocument/2006/relationships/image" Target="../media/image24.emf"/><Relationship Id="rId60" Type="http://schemas.openxmlformats.org/officeDocument/2006/relationships/ctrlProp" Target="../ctrlProps/ctrlProp2.xml"/><Relationship Id="rId65" Type="http://schemas.openxmlformats.org/officeDocument/2006/relationships/ctrlProp" Target="../ctrlProps/ctrlProp7.xml"/><Relationship Id="rId73" Type="http://schemas.openxmlformats.org/officeDocument/2006/relationships/ctrlProp" Target="../ctrlProps/ctrlProp15.xml"/><Relationship Id="rId78" Type="http://schemas.openxmlformats.org/officeDocument/2006/relationships/ctrlProp" Target="../ctrlProps/ctrlProp20.xml"/><Relationship Id="rId81" Type="http://schemas.openxmlformats.org/officeDocument/2006/relationships/ctrlProp" Target="../ctrlProps/ctrlProp23.xml"/><Relationship Id="rId86" Type="http://schemas.openxmlformats.org/officeDocument/2006/relationships/ctrlProp" Target="../ctrlProps/ctrlProp28.xml"/><Relationship Id="rId94" Type="http://schemas.openxmlformats.org/officeDocument/2006/relationships/ctrlProp" Target="../ctrlProps/ctrlProp36.xml"/><Relationship Id="rId4" Type="http://schemas.openxmlformats.org/officeDocument/2006/relationships/vmlDrawing" Target="../drawings/vmlDrawing2.vml"/><Relationship Id="rId9" Type="http://schemas.openxmlformats.org/officeDocument/2006/relationships/control" Target="../activeX/activeX3.xml"/><Relationship Id="rId13" Type="http://schemas.openxmlformats.org/officeDocument/2006/relationships/control" Target="../activeX/activeX5.xml"/><Relationship Id="rId18" Type="http://schemas.openxmlformats.org/officeDocument/2006/relationships/image" Target="../media/image7.emf"/><Relationship Id="rId39" Type="http://schemas.openxmlformats.org/officeDocument/2006/relationships/control" Target="../activeX/activeX18.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yestok.p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FD238"/>
  <sheetViews>
    <sheetView showGridLines="0" tabSelected="1" showWhiteSpace="0" topLeftCell="B1" zoomScale="90" zoomScaleNormal="90" zoomScaleSheetLayoutView="90" zoomScalePageLayoutView="70" workbookViewId="0">
      <selection activeCell="B1" sqref="B1"/>
    </sheetView>
  </sheetViews>
  <sheetFormatPr defaultColWidth="9.140625" defaultRowHeight="18"/>
  <cols>
    <col min="1" max="1" width="3.85546875" style="23" customWidth="1"/>
    <col min="2" max="2" width="5" style="23" customWidth="1"/>
    <col min="3" max="3" width="42.5703125" style="23" customWidth="1"/>
    <col min="4" max="4" width="16.85546875" style="23" customWidth="1"/>
    <col min="5" max="5" width="18.7109375" style="23" customWidth="1"/>
    <col min="6" max="6" width="19.5703125" style="23" customWidth="1"/>
    <col min="7" max="7" width="20.42578125" style="23" customWidth="1"/>
    <col min="8" max="8" width="18.28515625" style="23" customWidth="1"/>
    <col min="9" max="9" width="17.42578125" style="23" customWidth="1"/>
    <col min="10" max="10" width="29.28515625" style="23" customWidth="1"/>
    <col min="11" max="16384" width="9.140625" style="23"/>
  </cols>
  <sheetData>
    <row r="1" spans="2:10" ht="18" customHeight="1">
      <c r="B1" s="121" t="s">
        <v>852</v>
      </c>
    </row>
    <row r="2" spans="2:10" s="35" customFormat="1" ht="110.25" customHeight="1" thickBot="1">
      <c r="C2" s="77"/>
      <c r="D2" s="337"/>
      <c r="E2" s="337"/>
      <c r="F2" s="337"/>
      <c r="G2" s="337"/>
      <c r="H2" s="337"/>
      <c r="I2" s="337"/>
      <c r="J2" s="337"/>
    </row>
    <row r="3" spans="2:10" s="35" customFormat="1" ht="32.25" customHeight="1">
      <c r="C3" s="106" t="s">
        <v>0</v>
      </c>
      <c r="D3" s="341"/>
      <c r="E3" s="341"/>
      <c r="F3" s="80"/>
      <c r="G3" s="80"/>
      <c r="H3" s="80"/>
      <c r="I3" s="80"/>
      <c r="J3" s="81"/>
    </row>
    <row r="4" spans="2:10" s="35" customFormat="1" ht="54.75" customHeight="1">
      <c r="C4" s="105" t="s">
        <v>1</v>
      </c>
      <c r="D4" s="342"/>
      <c r="E4" s="342"/>
      <c r="F4" s="79"/>
      <c r="G4" s="104" t="s">
        <v>2</v>
      </c>
      <c r="H4" s="78"/>
      <c r="I4" s="78"/>
      <c r="J4" s="82"/>
    </row>
    <row r="5" spans="2:10" s="35" customFormat="1" ht="32.25" customHeight="1">
      <c r="C5" s="105" t="s">
        <v>3</v>
      </c>
      <c r="D5" s="343"/>
      <c r="E5" s="343"/>
      <c r="F5" s="78"/>
      <c r="G5" s="79"/>
      <c r="H5" s="79"/>
      <c r="I5" s="79"/>
      <c r="J5" s="83"/>
    </row>
    <row r="6" spans="2:10" s="35" customFormat="1" ht="32.25" customHeight="1" thickBot="1">
      <c r="C6" s="84"/>
      <c r="D6" s="85"/>
      <c r="E6" s="85"/>
      <c r="F6" s="86"/>
      <c r="G6" s="87"/>
      <c r="H6" s="87"/>
      <c r="I6" s="87"/>
      <c r="J6" s="88"/>
    </row>
    <row r="7" spans="2:10" s="34" customFormat="1" ht="94.5" customHeight="1" thickBot="1">
      <c r="C7" s="355" t="s">
        <v>4</v>
      </c>
      <c r="D7" s="355"/>
      <c r="E7" s="355"/>
      <c r="F7" s="355"/>
      <c r="G7" s="355"/>
      <c r="H7" s="355"/>
      <c r="I7" s="356"/>
      <c r="J7" s="357"/>
    </row>
    <row r="8" spans="2:10" s="26" customFormat="1" ht="31.5" customHeight="1">
      <c r="C8" s="92" t="s">
        <v>5</v>
      </c>
      <c r="D8" s="344"/>
      <c r="E8" s="344"/>
      <c r="F8" s="346" t="s">
        <v>6</v>
      </c>
      <c r="G8" s="346"/>
      <c r="H8" s="347" t="str">
        <f>ArkuszSłownie!A10</f>
        <v>zero i 00/100</v>
      </c>
      <c r="I8" s="348"/>
      <c r="J8" s="349"/>
    </row>
    <row r="9" spans="2:10" s="26" customFormat="1" ht="38.25" customHeight="1">
      <c r="C9" s="91" t="s">
        <v>7</v>
      </c>
      <c r="D9" s="345"/>
      <c r="E9" s="345"/>
      <c r="F9" s="304" t="s">
        <v>8</v>
      </c>
      <c r="G9" s="306"/>
      <c r="H9" s="350"/>
      <c r="I9" s="351"/>
      <c r="J9" s="352"/>
    </row>
    <row r="10" spans="2:10" s="26" customFormat="1" ht="31.5" customHeight="1">
      <c r="C10" s="91" t="s">
        <v>9</v>
      </c>
      <c r="D10" s="353"/>
      <c r="E10" s="353"/>
      <c r="F10" s="353"/>
      <c r="G10" s="353"/>
      <c r="H10" s="353"/>
      <c r="I10" s="353"/>
      <c r="J10" s="354"/>
    </row>
    <row r="11" spans="2:10" s="26" customFormat="1" ht="31.5" customHeight="1">
      <c r="C11" s="91" t="s">
        <v>10</v>
      </c>
      <c r="D11" s="152"/>
      <c r="E11" s="232"/>
      <c r="F11" s="227" t="s">
        <v>11</v>
      </c>
      <c r="G11" s="302"/>
      <c r="H11" s="353"/>
      <c r="I11" s="353"/>
      <c r="J11" s="354"/>
    </row>
    <row r="12" spans="2:10" s="34" customFormat="1" ht="25.5" customHeight="1">
      <c r="C12" s="179" t="s">
        <v>12</v>
      </c>
      <c r="D12" s="297"/>
      <c r="E12" s="297"/>
      <c r="F12" s="297"/>
      <c r="G12" s="297"/>
      <c r="H12" s="297"/>
      <c r="I12" s="297"/>
      <c r="J12" s="298"/>
    </row>
    <row r="13" spans="2:10" s="34" customFormat="1" ht="24" customHeight="1">
      <c r="C13" s="338" t="s">
        <v>13</v>
      </c>
      <c r="D13" s="339"/>
      <c r="E13" s="339"/>
      <c r="F13" s="339"/>
      <c r="G13" s="339"/>
      <c r="H13" s="339"/>
      <c r="I13" s="339"/>
      <c r="J13" s="340"/>
    </row>
    <row r="14" spans="2:10" s="34" customFormat="1" ht="43.5" customHeight="1">
      <c r="C14" s="300" t="s">
        <v>14</v>
      </c>
      <c r="D14" s="301"/>
      <c r="E14" s="334"/>
      <c r="F14" s="334"/>
      <c r="G14" s="334"/>
      <c r="H14" s="334"/>
      <c r="I14" s="334"/>
      <c r="J14" s="335"/>
    </row>
    <row r="15" spans="2:10" s="37" customFormat="1" ht="38.25" customHeight="1">
      <c r="C15" s="336" t="s">
        <v>15</v>
      </c>
      <c r="D15" s="301"/>
      <c r="E15" s="358"/>
      <c r="F15" s="359"/>
      <c r="G15" s="360"/>
      <c r="H15" s="360"/>
      <c r="I15" s="360"/>
      <c r="J15" s="361"/>
    </row>
    <row r="16" spans="2:10" s="37" customFormat="1" ht="38.25" customHeight="1">
      <c r="C16" s="300" t="s">
        <v>16</v>
      </c>
      <c r="D16" s="301"/>
      <c r="E16" s="303"/>
      <c r="F16" s="303"/>
      <c r="G16" s="304" t="s">
        <v>17</v>
      </c>
      <c r="H16" s="305"/>
      <c r="I16" s="306"/>
      <c r="J16" s="128"/>
    </row>
    <row r="17" spans="3:11" s="37" customFormat="1" ht="38.25" customHeight="1">
      <c r="C17" s="300" t="s">
        <v>18</v>
      </c>
      <c r="D17" s="301"/>
      <c r="E17" s="475"/>
      <c r="F17" s="476"/>
      <c r="G17" s="108" t="s">
        <v>19</v>
      </c>
      <c r="H17" s="110"/>
      <c r="I17" s="109"/>
      <c r="J17" s="148"/>
      <c r="K17" s="71"/>
    </row>
    <row r="18" spans="3:11" s="37" customFormat="1" ht="38.25" customHeight="1">
      <c r="C18" s="300" t="s">
        <v>20</v>
      </c>
      <c r="D18" s="301"/>
      <c r="E18" s="358"/>
      <c r="F18" s="465"/>
      <c r="G18" s="304" t="s">
        <v>21</v>
      </c>
      <c r="H18" s="305"/>
      <c r="I18" s="306"/>
      <c r="J18" s="129"/>
    </row>
    <row r="19" spans="3:11" s="37" customFormat="1" ht="38.25" customHeight="1">
      <c r="C19" s="336" t="s">
        <v>22</v>
      </c>
      <c r="D19" s="301"/>
      <c r="E19" s="477"/>
      <c r="F19" s="477"/>
      <c r="G19" s="477"/>
      <c r="H19" s="477"/>
      <c r="I19" s="477"/>
      <c r="J19" s="478"/>
    </row>
    <row r="20" spans="3:11" s="37" customFormat="1" ht="38.25" customHeight="1">
      <c r="C20" s="300" t="s">
        <v>23</v>
      </c>
      <c r="D20" s="301"/>
      <c r="E20" s="480"/>
      <c r="F20" s="481"/>
      <c r="G20" s="20"/>
      <c r="H20" s="442"/>
      <c r="I20" s="443"/>
      <c r="J20" s="444"/>
    </row>
    <row r="21" spans="3:11" s="37" customFormat="1" ht="38.25" customHeight="1">
      <c r="C21" s="300" t="s">
        <v>24</v>
      </c>
      <c r="D21" s="301"/>
      <c r="E21" s="447"/>
      <c r="F21" s="447"/>
      <c r="G21" s="447"/>
      <c r="H21" s="447"/>
      <c r="I21" s="447"/>
      <c r="J21" s="448"/>
    </row>
    <row r="22" spans="3:11" s="37" customFormat="1" ht="42.75" customHeight="1">
      <c r="C22" s="300" t="s">
        <v>25</v>
      </c>
      <c r="D22" s="93" t="s">
        <v>848</v>
      </c>
      <c r="E22" s="93" t="s">
        <v>847</v>
      </c>
      <c r="F22" s="93" t="s">
        <v>846</v>
      </c>
      <c r="G22" s="479" t="s">
        <v>26</v>
      </c>
      <c r="H22" s="29" t="s">
        <v>27</v>
      </c>
      <c r="I22" s="29" t="s">
        <v>28</v>
      </c>
      <c r="J22" s="30" t="s">
        <v>29</v>
      </c>
    </row>
    <row r="23" spans="3:11" s="37" customFormat="1" ht="53.25" customHeight="1">
      <c r="C23" s="300"/>
      <c r="D23" s="130"/>
      <c r="E23" s="130"/>
      <c r="F23" s="130"/>
      <c r="G23" s="479"/>
      <c r="H23" s="130"/>
      <c r="I23" s="130"/>
      <c r="J23" s="131"/>
    </row>
    <row r="24" spans="3:11" s="37" customFormat="1" ht="63" customHeight="1">
      <c r="C24" s="94" t="s">
        <v>30</v>
      </c>
      <c r="D24" s="132"/>
      <c r="E24" s="132"/>
      <c r="F24" s="132"/>
      <c r="G24" s="456"/>
      <c r="H24" s="456"/>
      <c r="I24" s="456"/>
      <c r="J24" s="457"/>
    </row>
    <row r="25" spans="3:11" s="37" customFormat="1" ht="61.5" customHeight="1">
      <c r="C25" s="94" t="s">
        <v>31</v>
      </c>
      <c r="D25" s="132"/>
      <c r="E25" s="132"/>
      <c r="F25" s="132"/>
      <c r="G25" s="456"/>
      <c r="H25" s="456"/>
      <c r="I25" s="456"/>
      <c r="J25" s="457"/>
    </row>
    <row r="26" spans="3:11" s="37" customFormat="1" ht="38.25" customHeight="1">
      <c r="C26" s="95" t="s">
        <v>32</v>
      </c>
      <c r="D26" s="458"/>
      <c r="E26" s="458"/>
      <c r="F26" s="318"/>
      <c r="G26" s="317"/>
      <c r="H26" s="318"/>
      <c r="I26" s="317"/>
      <c r="J26" s="319"/>
    </row>
    <row r="27" spans="3:11" s="37" customFormat="1" ht="38.25" customHeight="1">
      <c r="C27" s="96" t="s">
        <v>33</v>
      </c>
      <c r="D27" s="449"/>
      <c r="E27" s="449"/>
      <c r="F27" s="449"/>
      <c r="G27" s="449"/>
      <c r="H27" s="449"/>
      <c r="I27" s="449"/>
      <c r="J27" s="450"/>
    </row>
    <row r="28" spans="3:11" s="34" customFormat="1" ht="33.75" customHeight="1">
      <c r="C28" s="459" t="s">
        <v>34</v>
      </c>
      <c r="D28" s="460"/>
      <c r="E28" s="460"/>
      <c r="F28" s="461"/>
      <c r="G28" s="462"/>
      <c r="H28" s="463"/>
      <c r="I28" s="463"/>
      <c r="J28" s="464"/>
    </row>
    <row r="29" spans="3:11" s="26" customFormat="1" ht="32.25" customHeight="1">
      <c r="C29" s="32" t="s">
        <v>35</v>
      </c>
      <c r="D29" s="307"/>
      <c r="E29" s="308"/>
      <c r="F29" s="308"/>
      <c r="G29" s="308"/>
      <c r="H29" s="308"/>
      <c r="I29" s="308"/>
      <c r="J29" s="309"/>
    </row>
    <row r="30" spans="3:11" s="26" customFormat="1" ht="32.25" customHeight="1">
      <c r="C30" s="31" t="s">
        <v>36</v>
      </c>
      <c r="D30" s="310">
        <f>E14</f>
        <v>0</v>
      </c>
      <c r="E30" s="310"/>
      <c r="F30" s="310"/>
      <c r="G30" s="310"/>
      <c r="H30" s="310"/>
      <c r="I30" s="310"/>
      <c r="J30" s="311"/>
    </row>
    <row r="31" spans="3:11" s="26" customFormat="1" ht="32.25" customHeight="1">
      <c r="C31" s="32" t="s">
        <v>37</v>
      </c>
      <c r="D31" s="312"/>
      <c r="E31" s="312"/>
      <c r="F31" s="312"/>
      <c r="G31" s="312"/>
      <c r="H31" s="312"/>
      <c r="I31" s="312"/>
      <c r="J31" s="313"/>
    </row>
    <row r="32" spans="3:11" s="37" customFormat="1" ht="32.25" customHeight="1">
      <c r="C32" s="314" t="s">
        <v>38</v>
      </c>
      <c r="D32" s="315"/>
      <c r="E32" s="315"/>
      <c r="F32" s="315"/>
      <c r="G32" s="315"/>
      <c r="H32" s="315"/>
      <c r="I32" s="315"/>
      <c r="J32" s="316"/>
    </row>
    <row r="33" spans="3:10" s="34" customFormat="1" ht="39.75" customHeight="1">
      <c r="C33" s="90" t="s">
        <v>39</v>
      </c>
      <c r="D33" s="152"/>
      <c r="E33" s="233"/>
      <c r="F33" s="233"/>
      <c r="G33" s="233"/>
      <c r="H33" s="233"/>
      <c r="I33" s="233"/>
      <c r="J33" s="234"/>
    </row>
    <row r="34" spans="3:10" s="34" customFormat="1" ht="39" customHeight="1">
      <c r="C34" s="90" t="s">
        <v>40</v>
      </c>
      <c r="D34" s="152"/>
      <c r="E34" s="233"/>
      <c r="F34" s="233"/>
      <c r="G34" s="233"/>
      <c r="H34" s="233"/>
      <c r="I34" s="233"/>
      <c r="J34" s="234"/>
    </row>
    <row r="35" spans="3:10" s="34" customFormat="1" ht="39" customHeight="1">
      <c r="C35" s="90" t="s">
        <v>41</v>
      </c>
      <c r="D35" s="152"/>
      <c r="E35" s="322"/>
      <c r="F35" s="322"/>
      <c r="G35" s="322"/>
      <c r="H35" s="322"/>
      <c r="I35" s="322"/>
      <c r="J35" s="323"/>
    </row>
    <row r="36" spans="3:10" s="34" customFormat="1" ht="39" customHeight="1">
      <c r="C36" s="90" t="s">
        <v>42</v>
      </c>
      <c r="D36" s="152"/>
      <c r="E36" s="153"/>
      <c r="F36" s="113" t="s">
        <v>43</v>
      </c>
      <c r="G36" s="320"/>
      <c r="H36" s="321"/>
      <c r="I36" s="322"/>
      <c r="J36" s="323"/>
    </row>
    <row r="37" spans="3:10" s="38" customFormat="1" ht="56.25" customHeight="1">
      <c r="C37" s="89" t="s">
        <v>44</v>
      </c>
      <c r="D37" s="324"/>
      <c r="E37" s="325"/>
      <c r="F37" s="325"/>
      <c r="G37" s="325"/>
      <c r="H37" s="325"/>
      <c r="I37" s="325"/>
      <c r="J37" s="326"/>
    </row>
    <row r="38" spans="3:10" s="38" customFormat="1" ht="39.75" customHeight="1">
      <c r="C38" s="90" t="s">
        <v>45</v>
      </c>
      <c r="D38" s="225"/>
      <c r="E38" s="226"/>
      <c r="F38" s="146" t="s">
        <v>850</v>
      </c>
      <c r="G38" s="147"/>
      <c r="H38" s="327"/>
      <c r="I38" s="328"/>
      <c r="J38" s="329"/>
    </row>
    <row r="39" spans="3:10" s="38" customFormat="1" ht="67.5" customHeight="1">
      <c r="C39" s="91" t="s">
        <v>46</v>
      </c>
      <c r="D39" s="190"/>
      <c r="E39" s="330"/>
      <c r="F39" s="331"/>
      <c r="G39" s="331"/>
      <c r="H39" s="331"/>
      <c r="I39" s="331"/>
      <c r="J39" s="332"/>
    </row>
    <row r="40" spans="3:10" s="38" customFormat="1" ht="46.5" customHeight="1">
      <c r="C40" s="90" t="s">
        <v>47</v>
      </c>
      <c r="D40" s="235"/>
      <c r="E40" s="236"/>
      <c r="F40" s="227" t="s">
        <v>48</v>
      </c>
      <c r="G40" s="228"/>
      <c r="H40" s="152"/>
      <c r="I40" s="233"/>
      <c r="J40" s="234"/>
    </row>
    <row r="41" spans="3:10" s="34" customFormat="1" ht="46.5" customHeight="1">
      <c r="C41" s="229" t="s">
        <v>49</v>
      </c>
      <c r="D41" s="230"/>
      <c r="E41" s="230"/>
      <c r="F41" s="230"/>
      <c r="G41" s="230"/>
      <c r="H41" s="230"/>
      <c r="I41" s="230"/>
      <c r="J41" s="231"/>
    </row>
    <row r="42" spans="3:10" s="34" customFormat="1" ht="57.75" customHeight="1">
      <c r="C42" s="89" t="s">
        <v>50</v>
      </c>
      <c r="D42" s="320"/>
      <c r="E42" s="333"/>
      <c r="F42" s="322"/>
      <c r="G42" s="322"/>
      <c r="H42" s="322"/>
      <c r="I42" s="322"/>
      <c r="J42" s="323"/>
    </row>
    <row r="43" spans="3:10" s="34" customFormat="1" ht="39.75" customHeight="1">
      <c r="C43" s="25" t="s">
        <v>47</v>
      </c>
      <c r="D43" s="235"/>
      <c r="E43" s="236"/>
      <c r="F43" s="227" t="s">
        <v>48</v>
      </c>
      <c r="G43" s="228"/>
      <c r="H43" s="152"/>
      <c r="I43" s="233"/>
      <c r="J43" s="234"/>
    </row>
    <row r="44" spans="3:10" s="34" customFormat="1" ht="46.5" customHeight="1">
      <c r="C44" s="25" t="s">
        <v>51</v>
      </c>
      <c r="D44" s="152"/>
      <c r="E44" s="232"/>
      <c r="F44" s="227" t="s">
        <v>52</v>
      </c>
      <c r="G44" s="302"/>
      <c r="H44" s="152"/>
      <c r="I44" s="233"/>
      <c r="J44" s="234"/>
    </row>
    <row r="45" spans="3:10" s="34" customFormat="1" ht="46.5" customHeight="1">
      <c r="C45" s="27" t="s">
        <v>53</v>
      </c>
      <c r="D45" s="445"/>
      <c r="E45" s="446"/>
      <c r="F45" s="227" t="s">
        <v>54</v>
      </c>
      <c r="G45" s="228"/>
      <c r="H45" s="445"/>
      <c r="I45" s="451"/>
      <c r="J45" s="452"/>
    </row>
    <row r="46" spans="3:10" s="34" customFormat="1" ht="55.5" customHeight="1">
      <c r="C46" s="24" t="s">
        <v>55</v>
      </c>
      <c r="D46" s="152"/>
      <c r="E46" s="233"/>
      <c r="F46" s="233"/>
      <c r="G46" s="233"/>
      <c r="H46" s="233"/>
      <c r="I46" s="233"/>
      <c r="J46" s="234"/>
    </row>
    <row r="47" spans="3:10" s="34" customFormat="1" ht="42.75" customHeight="1" thickBot="1">
      <c r="C47" s="260" t="s">
        <v>56</v>
      </c>
      <c r="D47" s="261"/>
      <c r="E47" s="274"/>
      <c r="F47" s="274"/>
      <c r="G47" s="274"/>
      <c r="H47" s="112" t="s">
        <v>57</v>
      </c>
      <c r="I47" s="275"/>
      <c r="J47" s="276"/>
    </row>
    <row r="48" spans="3:10" s="37" customFormat="1" ht="16.5" customHeight="1" thickBot="1">
      <c r="C48" s="97"/>
      <c r="D48" s="97"/>
      <c r="E48" s="97"/>
      <c r="F48" s="97"/>
      <c r="G48" s="97"/>
      <c r="H48" s="97"/>
      <c r="I48" s="97"/>
      <c r="J48" s="97"/>
    </row>
    <row r="49" spans="3:10" s="37" customFormat="1" ht="33" customHeight="1">
      <c r="C49" s="453" t="s">
        <v>58</v>
      </c>
      <c r="D49" s="454"/>
      <c r="E49" s="454"/>
      <c r="F49" s="454"/>
      <c r="G49" s="454"/>
      <c r="H49" s="454"/>
      <c r="I49" s="454"/>
      <c r="J49" s="455"/>
    </row>
    <row r="50" spans="3:10" s="34" customFormat="1" ht="41.25" customHeight="1">
      <c r="C50" s="198" t="s">
        <v>59</v>
      </c>
      <c r="D50" s="199"/>
      <c r="E50" s="199"/>
      <c r="F50" s="199"/>
      <c r="G50" s="199"/>
      <c r="H50" s="199"/>
      <c r="I50" s="199"/>
      <c r="J50" s="200"/>
    </row>
    <row r="51" spans="3:10" s="34" customFormat="1" ht="276" customHeight="1">
      <c r="C51" s="469"/>
      <c r="D51" s="470"/>
      <c r="E51" s="470"/>
      <c r="F51" s="470"/>
      <c r="G51" s="470"/>
      <c r="H51" s="470"/>
      <c r="I51" s="470"/>
      <c r="J51" s="471"/>
    </row>
    <row r="52" spans="3:10" s="34" customFormat="1" ht="24" customHeight="1">
      <c r="C52" s="198" t="s">
        <v>60</v>
      </c>
      <c r="D52" s="199"/>
      <c r="E52" s="199"/>
      <c r="F52" s="199"/>
      <c r="G52" s="199"/>
      <c r="H52" s="199"/>
      <c r="I52" s="199"/>
      <c r="J52" s="200"/>
    </row>
    <row r="53" spans="3:10" s="34" customFormat="1" ht="114.75" customHeight="1">
      <c r="C53" s="213" t="s">
        <v>61</v>
      </c>
      <c r="D53" s="214"/>
      <c r="E53" s="214"/>
      <c r="F53" s="214"/>
      <c r="G53" s="214"/>
      <c r="H53" s="214"/>
      <c r="I53" s="214"/>
      <c r="J53" s="215"/>
    </row>
    <row r="54" spans="3:10" s="26" customFormat="1" ht="35.25" customHeight="1">
      <c r="C54" s="31" t="s">
        <v>62</v>
      </c>
      <c r="D54" s="210"/>
      <c r="E54" s="211"/>
      <c r="F54" s="212"/>
      <c r="G54" s="262" t="s">
        <v>63</v>
      </c>
      <c r="H54" s="263"/>
      <c r="I54" s="210"/>
      <c r="J54" s="264"/>
    </row>
    <row r="55" spans="3:10" s="34" customFormat="1" ht="35.25" customHeight="1">
      <c r="C55" s="76" t="s">
        <v>64</v>
      </c>
      <c r="D55" s="466"/>
      <c r="E55" s="467"/>
      <c r="F55" s="468"/>
      <c r="G55" s="208" t="s">
        <v>65</v>
      </c>
      <c r="H55" s="209"/>
      <c r="I55" s="206"/>
      <c r="J55" s="207"/>
    </row>
    <row r="56" spans="3:10" s="34" customFormat="1" ht="35.25" customHeight="1">
      <c r="C56" s="70" t="s">
        <v>66</v>
      </c>
      <c r="D56" s="210"/>
      <c r="E56" s="211"/>
      <c r="F56" s="212"/>
      <c r="G56" s="73"/>
      <c r="H56" s="73"/>
      <c r="I56" s="74"/>
      <c r="J56" s="75"/>
    </row>
    <row r="57" spans="3:10" s="34" customFormat="1" ht="35.25" customHeight="1">
      <c r="C57" s="70" t="s">
        <v>67</v>
      </c>
      <c r="D57" s="210"/>
      <c r="E57" s="211"/>
      <c r="F57" s="212"/>
      <c r="G57" s="73"/>
      <c r="H57" s="73"/>
      <c r="I57" s="74"/>
      <c r="J57" s="75"/>
    </row>
    <row r="58" spans="3:10" s="34" customFormat="1" ht="35.25" customHeight="1">
      <c r="C58" s="70" t="s">
        <v>68</v>
      </c>
      <c r="D58" s="211"/>
      <c r="E58" s="211"/>
      <c r="F58" s="212"/>
      <c r="G58" s="73"/>
      <c r="H58" s="73"/>
      <c r="I58" s="74"/>
      <c r="J58" s="75"/>
    </row>
    <row r="59" spans="3:10" s="34" customFormat="1" ht="39" customHeight="1" thickBot="1">
      <c r="C59" s="33" t="s">
        <v>69</v>
      </c>
      <c r="D59" s="265">
        <f>+D29</f>
        <v>0</v>
      </c>
      <c r="E59" s="266"/>
      <c r="F59" s="266"/>
      <c r="G59" s="266"/>
      <c r="H59" s="266"/>
      <c r="I59" s="266"/>
      <c r="J59" s="267"/>
    </row>
    <row r="60" spans="3:10" s="34" customFormat="1" ht="35.25" customHeight="1">
      <c r="C60" s="269" t="s">
        <v>70</v>
      </c>
      <c r="D60" s="270"/>
      <c r="E60" s="270"/>
      <c r="F60" s="270"/>
      <c r="G60" s="270"/>
      <c r="H60" s="270"/>
      <c r="I60" s="270"/>
      <c r="J60" s="271"/>
    </row>
    <row r="61" spans="3:10" s="34" customFormat="1" ht="45" customHeight="1">
      <c r="C61" s="472" t="s">
        <v>71</v>
      </c>
      <c r="D61" s="473"/>
      <c r="E61" s="473"/>
      <c r="F61" s="473"/>
      <c r="G61" s="473"/>
      <c r="H61" s="473"/>
      <c r="I61" s="473"/>
      <c r="J61" s="474"/>
    </row>
    <row r="62" spans="3:10" s="34" customFormat="1" ht="141" customHeight="1">
      <c r="C62" s="222"/>
      <c r="D62" s="223"/>
      <c r="E62" s="223"/>
      <c r="F62" s="223"/>
      <c r="G62" s="223"/>
      <c r="H62" s="223"/>
      <c r="I62" s="223"/>
      <c r="J62" s="224"/>
    </row>
    <row r="63" spans="3:10" s="34" customFormat="1" ht="35.25" customHeight="1">
      <c r="C63" s="198" t="s">
        <v>72</v>
      </c>
      <c r="D63" s="199"/>
      <c r="E63" s="199"/>
      <c r="F63" s="199"/>
      <c r="G63" s="199"/>
      <c r="H63" s="199"/>
      <c r="I63" s="199"/>
      <c r="J63" s="200"/>
    </row>
    <row r="64" spans="3:10" s="34" customFormat="1" ht="35.25" customHeight="1">
      <c r="C64" s="219"/>
      <c r="D64" s="220"/>
      <c r="E64" s="220"/>
      <c r="F64" s="220"/>
      <c r="G64" s="220"/>
      <c r="H64" s="220"/>
      <c r="I64" s="220"/>
      <c r="J64" s="221"/>
    </row>
    <row r="65" spans="3:10" s="34" customFormat="1" ht="35.25" customHeight="1">
      <c r="C65" s="219"/>
      <c r="D65" s="220"/>
      <c r="E65" s="220"/>
      <c r="F65" s="220"/>
      <c r="G65" s="220"/>
      <c r="H65" s="220"/>
      <c r="I65" s="220"/>
      <c r="J65" s="221"/>
    </row>
    <row r="66" spans="3:10" s="26" customFormat="1" ht="35.25" customHeight="1">
      <c r="C66" s="219"/>
      <c r="D66" s="220"/>
      <c r="E66" s="220"/>
      <c r="F66" s="220"/>
      <c r="G66" s="220"/>
      <c r="H66" s="220"/>
      <c r="I66" s="220"/>
      <c r="J66" s="221"/>
    </row>
    <row r="67" spans="3:10" s="26" customFormat="1" ht="35.25" customHeight="1">
      <c r="C67" s="198" t="s">
        <v>73</v>
      </c>
      <c r="D67" s="199"/>
      <c r="E67" s="199"/>
      <c r="F67" s="199"/>
      <c r="G67" s="199"/>
      <c r="H67" s="199"/>
      <c r="I67" s="199"/>
      <c r="J67" s="200"/>
    </row>
    <row r="68" spans="3:10" s="26" customFormat="1" ht="35.25" customHeight="1">
      <c r="C68" s="149" t="s">
        <v>74</v>
      </c>
      <c r="D68" s="150"/>
      <c r="E68" s="150"/>
      <c r="F68" s="150"/>
      <c r="G68" s="150"/>
      <c r="H68" s="150"/>
      <c r="I68" s="150"/>
      <c r="J68" s="151"/>
    </row>
    <row r="69" spans="3:10" s="34" customFormat="1" ht="35.25" customHeight="1">
      <c r="C69" s="237" t="s">
        <v>75</v>
      </c>
      <c r="D69" s="201"/>
      <c r="E69" s="201" t="s">
        <v>76</v>
      </c>
      <c r="F69" s="201"/>
      <c r="G69" s="201"/>
      <c r="H69" s="201" t="s">
        <v>77</v>
      </c>
      <c r="I69" s="201"/>
      <c r="J69" s="202"/>
    </row>
    <row r="70" spans="3:10" s="34" customFormat="1" ht="40.5" customHeight="1">
      <c r="C70" s="218"/>
      <c r="D70" s="188"/>
      <c r="E70" s="203"/>
      <c r="F70" s="204"/>
      <c r="G70" s="204"/>
      <c r="H70" s="204"/>
      <c r="I70" s="204"/>
      <c r="J70" s="205"/>
    </row>
    <row r="71" spans="3:10" s="34" customFormat="1" ht="40.5" customHeight="1">
      <c r="C71" s="272"/>
      <c r="D71" s="273"/>
      <c r="E71" s="203"/>
      <c r="F71" s="204"/>
      <c r="G71" s="204"/>
      <c r="H71" s="204"/>
      <c r="I71" s="204"/>
      <c r="J71" s="205"/>
    </row>
    <row r="72" spans="3:10" s="34" customFormat="1" ht="39.75" customHeight="1">
      <c r="C72" s="272"/>
      <c r="D72" s="273"/>
      <c r="E72" s="203"/>
      <c r="F72" s="204"/>
      <c r="G72" s="204"/>
      <c r="H72" s="204"/>
      <c r="I72" s="204"/>
      <c r="J72" s="205"/>
    </row>
    <row r="73" spans="3:10" s="34" customFormat="1" ht="48" customHeight="1">
      <c r="C73" s="149" t="s">
        <v>78</v>
      </c>
      <c r="D73" s="150"/>
      <c r="E73" s="150"/>
      <c r="F73" s="150"/>
      <c r="G73" s="150"/>
      <c r="H73" s="150"/>
      <c r="I73" s="150"/>
      <c r="J73" s="151"/>
    </row>
    <row r="74" spans="3:10" s="34" customFormat="1" ht="42.75" customHeight="1">
      <c r="C74" s="237" t="s">
        <v>79</v>
      </c>
      <c r="D74" s="201"/>
      <c r="E74" s="201" t="s">
        <v>80</v>
      </c>
      <c r="F74" s="201"/>
      <c r="G74" s="201"/>
      <c r="H74" s="201" t="s">
        <v>81</v>
      </c>
      <c r="I74" s="201"/>
      <c r="J74" s="202"/>
    </row>
    <row r="75" spans="3:10" s="34" customFormat="1" ht="40.5" customHeight="1">
      <c r="C75" s="218"/>
      <c r="D75" s="188"/>
      <c r="E75" s="203"/>
      <c r="F75" s="204"/>
      <c r="G75" s="204"/>
      <c r="H75" s="204"/>
      <c r="I75" s="204"/>
      <c r="J75" s="205"/>
    </row>
    <row r="76" spans="3:10" s="34" customFormat="1" ht="39.75" customHeight="1">
      <c r="C76" s="218"/>
      <c r="D76" s="188"/>
      <c r="E76" s="203"/>
      <c r="F76" s="204"/>
      <c r="G76" s="204"/>
      <c r="H76" s="204"/>
      <c r="I76" s="204"/>
      <c r="J76" s="205"/>
    </row>
    <row r="77" spans="3:10" s="28" customFormat="1" ht="41.25" customHeight="1">
      <c r="C77" s="218"/>
      <c r="D77" s="188"/>
      <c r="E77" s="203"/>
      <c r="F77" s="204"/>
      <c r="G77" s="204"/>
      <c r="H77" s="216"/>
      <c r="I77" s="216"/>
      <c r="J77" s="217"/>
    </row>
    <row r="78" spans="3:10" s="34" customFormat="1" ht="35.25" customHeight="1">
      <c r="C78" s="149" t="s">
        <v>82</v>
      </c>
      <c r="D78" s="150"/>
      <c r="E78" s="150"/>
      <c r="F78" s="150"/>
      <c r="G78" s="150"/>
      <c r="H78" s="150"/>
      <c r="I78" s="150"/>
      <c r="J78" s="151"/>
    </row>
    <row r="79" spans="3:10" s="34" customFormat="1" ht="35.25" customHeight="1">
      <c r="C79" s="237" t="s">
        <v>83</v>
      </c>
      <c r="D79" s="201"/>
      <c r="E79" s="201" t="s">
        <v>84</v>
      </c>
      <c r="F79" s="201"/>
      <c r="G79" s="201"/>
      <c r="H79" s="201" t="s">
        <v>85</v>
      </c>
      <c r="I79" s="201"/>
      <c r="J79" s="202"/>
    </row>
    <row r="80" spans="3:10" s="34" customFormat="1" ht="35.25" customHeight="1">
      <c r="C80" s="218"/>
      <c r="D80" s="188"/>
      <c r="E80" s="204"/>
      <c r="F80" s="204"/>
      <c r="G80" s="204"/>
      <c r="H80" s="216"/>
      <c r="I80" s="216"/>
      <c r="J80" s="217"/>
    </row>
    <row r="81" spans="1:283" s="34" customFormat="1" ht="35.25" customHeight="1">
      <c r="C81" s="218"/>
      <c r="D81" s="188"/>
      <c r="E81" s="204"/>
      <c r="F81" s="204"/>
      <c r="G81" s="204"/>
      <c r="H81" s="204"/>
      <c r="I81" s="204"/>
      <c r="J81" s="205"/>
    </row>
    <row r="82" spans="1:283" s="34" customFormat="1" ht="35.25" customHeight="1">
      <c r="C82" s="218"/>
      <c r="D82" s="188"/>
      <c r="E82" s="204"/>
      <c r="F82" s="204"/>
      <c r="G82" s="204"/>
      <c r="H82" s="216"/>
      <c r="I82" s="216"/>
      <c r="J82" s="217"/>
    </row>
    <row r="83" spans="1:283" s="34" customFormat="1" ht="35.25" customHeight="1">
      <c r="C83" s="149" t="s">
        <v>86</v>
      </c>
      <c r="D83" s="150"/>
      <c r="E83" s="150"/>
      <c r="F83" s="150"/>
      <c r="G83" s="150"/>
      <c r="H83" s="150"/>
      <c r="I83" s="150"/>
      <c r="J83" s="151"/>
    </row>
    <row r="84" spans="1:283" s="34" customFormat="1" ht="39.75" customHeight="1">
      <c r="C84" s="237" t="s">
        <v>87</v>
      </c>
      <c r="D84" s="201"/>
      <c r="E84" s="201" t="s">
        <v>88</v>
      </c>
      <c r="F84" s="201"/>
      <c r="G84" s="201"/>
      <c r="H84" s="201"/>
      <c r="I84" s="201"/>
      <c r="J84" s="202"/>
    </row>
    <row r="85" spans="1:283" s="36" customFormat="1" ht="41.25" customHeight="1">
      <c r="A85" s="34"/>
      <c r="B85" s="34"/>
      <c r="C85" s="218"/>
      <c r="D85" s="188"/>
      <c r="E85" s="188"/>
      <c r="F85" s="188"/>
      <c r="G85" s="188"/>
      <c r="H85" s="188"/>
      <c r="I85" s="188"/>
      <c r="J85" s="189"/>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34"/>
      <c r="DF85" s="34"/>
      <c r="DG85" s="34"/>
      <c r="DH85" s="34"/>
      <c r="DI85" s="34"/>
      <c r="DJ85" s="34"/>
      <c r="DK85" s="34"/>
      <c r="DL85" s="34"/>
      <c r="DM85" s="34"/>
      <c r="DN85" s="34"/>
      <c r="DO85" s="34"/>
      <c r="DP85" s="34"/>
      <c r="DQ85" s="34"/>
      <c r="DR85" s="34"/>
      <c r="DS85" s="34"/>
      <c r="DT85" s="34"/>
      <c r="DU85" s="34"/>
      <c r="DV85" s="34"/>
      <c r="DW85" s="34"/>
      <c r="DX85" s="34"/>
      <c r="DY85" s="34"/>
      <c r="DZ85" s="34"/>
      <c r="EA85" s="34"/>
      <c r="EB85" s="34"/>
      <c r="EC85" s="34"/>
      <c r="ED85" s="34"/>
      <c r="EE85" s="34"/>
      <c r="EF85" s="34"/>
      <c r="EG85" s="34"/>
      <c r="EH85" s="34"/>
      <c r="EI85" s="34"/>
      <c r="EJ85" s="34"/>
      <c r="EK85" s="34"/>
      <c r="EL85" s="34"/>
      <c r="EM85" s="34"/>
      <c r="EN85" s="34"/>
      <c r="EO85" s="34"/>
      <c r="EP85" s="34"/>
      <c r="EQ85" s="34"/>
      <c r="ER85" s="34"/>
      <c r="ES85" s="34"/>
      <c r="ET85" s="34"/>
      <c r="EU85" s="34"/>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c r="IW85" s="34"/>
      <c r="IX85" s="34"/>
      <c r="IY85" s="34"/>
      <c r="IZ85" s="34"/>
      <c r="JA85" s="34"/>
      <c r="JB85" s="34"/>
      <c r="JC85" s="34"/>
      <c r="JD85" s="34"/>
      <c r="JE85" s="34"/>
      <c r="JF85" s="34"/>
      <c r="JG85" s="34"/>
      <c r="JH85" s="34"/>
      <c r="JI85" s="34"/>
      <c r="JJ85" s="34"/>
      <c r="JK85" s="34"/>
      <c r="JL85" s="34"/>
      <c r="JM85" s="34"/>
      <c r="JN85" s="34"/>
      <c r="JO85" s="34"/>
      <c r="JP85" s="34"/>
      <c r="JQ85" s="34"/>
      <c r="JR85" s="34"/>
      <c r="JS85" s="34"/>
      <c r="JT85" s="34"/>
      <c r="JU85" s="34"/>
      <c r="JV85" s="34"/>
      <c r="JW85" s="34"/>
    </row>
    <row r="86" spans="1:283" s="34" customFormat="1" ht="41.25" customHeight="1">
      <c r="C86" s="218"/>
      <c r="D86" s="188"/>
      <c r="E86" s="188"/>
      <c r="F86" s="188"/>
      <c r="G86" s="188"/>
      <c r="H86" s="188"/>
      <c r="I86" s="188"/>
      <c r="J86" s="189"/>
    </row>
    <row r="87" spans="1:283" s="34" customFormat="1" ht="35.25" customHeight="1">
      <c r="C87" s="149" t="s">
        <v>89</v>
      </c>
      <c r="D87" s="150"/>
      <c r="E87" s="150"/>
      <c r="F87" s="150"/>
      <c r="G87" s="150"/>
      <c r="H87" s="150"/>
      <c r="I87" s="150"/>
      <c r="J87" s="151"/>
    </row>
    <row r="88" spans="1:283" s="34" customFormat="1" ht="71.25" customHeight="1">
      <c r="C88" s="279"/>
      <c r="D88" s="280"/>
      <c r="E88" s="280"/>
      <c r="F88" s="280"/>
      <c r="G88" s="280"/>
      <c r="H88" s="280"/>
      <c r="I88" s="280"/>
      <c r="J88" s="281"/>
    </row>
    <row r="89" spans="1:283" s="34" customFormat="1" ht="35.25" customHeight="1">
      <c r="C89" s="149" t="s">
        <v>90</v>
      </c>
      <c r="D89" s="150"/>
      <c r="E89" s="150"/>
      <c r="F89" s="150"/>
      <c r="G89" s="150"/>
      <c r="H89" s="150"/>
      <c r="I89" s="150"/>
      <c r="J89" s="151"/>
    </row>
    <row r="90" spans="1:283" s="34" customFormat="1" ht="35.25" customHeight="1">
      <c r="C90" s="98" t="s">
        <v>91</v>
      </c>
      <c r="D90" s="201" t="s">
        <v>92</v>
      </c>
      <c r="E90" s="201"/>
      <c r="F90" s="201"/>
      <c r="G90" s="201"/>
      <c r="H90" s="201" t="s">
        <v>93</v>
      </c>
      <c r="I90" s="201"/>
      <c r="J90" s="202"/>
    </row>
    <row r="91" spans="1:283" s="34" customFormat="1" ht="41.25" customHeight="1">
      <c r="C91" s="133"/>
      <c r="D91" s="188"/>
      <c r="E91" s="188"/>
      <c r="F91" s="188"/>
      <c r="G91" s="188"/>
      <c r="H91" s="188"/>
      <c r="I91" s="188"/>
      <c r="J91" s="189"/>
    </row>
    <row r="92" spans="1:283" s="39" customFormat="1" ht="42.75" customHeight="1">
      <c r="C92" s="133"/>
      <c r="D92" s="188"/>
      <c r="E92" s="188"/>
      <c r="F92" s="188"/>
      <c r="G92" s="188"/>
      <c r="H92" s="188"/>
      <c r="I92" s="188"/>
      <c r="J92" s="189"/>
    </row>
    <row r="93" spans="1:283" s="39" customFormat="1" ht="39.75" customHeight="1">
      <c r="C93" s="133"/>
      <c r="D93" s="188"/>
      <c r="E93" s="188"/>
      <c r="F93" s="188"/>
      <c r="G93" s="188"/>
      <c r="H93" s="188"/>
      <c r="I93" s="188"/>
      <c r="J93" s="189"/>
    </row>
    <row r="94" spans="1:283" s="34" customFormat="1" ht="35.25" customHeight="1">
      <c r="C94" s="149" t="s">
        <v>94</v>
      </c>
      <c r="D94" s="150"/>
      <c r="E94" s="150"/>
      <c r="F94" s="150"/>
      <c r="G94" s="150"/>
      <c r="H94" s="150"/>
      <c r="I94" s="150"/>
      <c r="J94" s="151"/>
    </row>
    <row r="95" spans="1:283" s="34" customFormat="1" ht="112.5" customHeight="1" thickBot="1">
      <c r="C95" s="238"/>
      <c r="D95" s="239"/>
      <c r="E95" s="239"/>
      <c r="F95" s="239"/>
      <c r="G95" s="239"/>
      <c r="H95" s="239"/>
      <c r="I95" s="239"/>
      <c r="J95" s="240"/>
    </row>
    <row r="96" spans="1:283" s="34" customFormat="1" ht="12.75" customHeight="1" thickBot="1">
      <c r="C96" s="182"/>
      <c r="D96" s="183"/>
      <c r="E96" s="183"/>
      <c r="F96" s="183"/>
      <c r="G96" s="183"/>
      <c r="H96" s="183"/>
      <c r="I96" s="183"/>
      <c r="J96" s="184"/>
    </row>
    <row r="97" spans="3:10 16384:16384" s="34" customFormat="1" ht="35.25" customHeight="1">
      <c r="C97" s="241" t="s">
        <v>95</v>
      </c>
      <c r="D97" s="242"/>
      <c r="E97" s="242"/>
      <c r="F97" s="242"/>
      <c r="G97" s="242"/>
      <c r="H97" s="242"/>
      <c r="I97" s="242"/>
      <c r="J97" s="243"/>
    </row>
    <row r="98" spans="3:10 16384:16384" s="34" customFormat="1" ht="35.25" customHeight="1">
      <c r="C98" s="244" t="s">
        <v>96</v>
      </c>
      <c r="D98" s="245"/>
      <c r="E98" s="245"/>
      <c r="F98" s="245"/>
      <c r="G98" s="245"/>
      <c r="H98" s="245"/>
      <c r="I98" s="245"/>
      <c r="J98" s="246"/>
    </row>
    <row r="99" spans="3:10 16384:16384" s="34" customFormat="1" ht="35.25" customHeight="1">
      <c r="C99" s="185" t="s">
        <v>97</v>
      </c>
      <c r="D99" s="186"/>
      <c r="E99" s="186"/>
      <c r="F99" s="186"/>
      <c r="G99" s="186"/>
      <c r="H99" s="186"/>
      <c r="I99" s="186"/>
      <c r="J99" s="187"/>
    </row>
    <row r="100" spans="3:10 16384:16384" s="34" customFormat="1" ht="35.25" customHeight="1">
      <c r="C100" s="99" t="s">
        <v>98</v>
      </c>
      <c r="D100" s="196" t="s">
        <v>99</v>
      </c>
      <c r="E100" s="248"/>
      <c r="F100" s="248"/>
      <c r="G100" s="249"/>
      <c r="H100" s="100" t="s">
        <v>100</v>
      </c>
      <c r="I100" s="101" t="s">
        <v>101</v>
      </c>
      <c r="J100" s="72" t="s">
        <v>102</v>
      </c>
    </row>
    <row r="101" spans="3:10 16384:16384" s="39" customFormat="1" ht="35.25" customHeight="1">
      <c r="C101" s="134"/>
      <c r="D101" s="190"/>
      <c r="E101" s="191"/>
      <c r="F101" s="191"/>
      <c r="G101" s="192"/>
      <c r="H101" s="135"/>
      <c r="I101" s="136"/>
      <c r="J101" s="137"/>
    </row>
    <row r="102" spans="3:10 16384:16384" s="34" customFormat="1" ht="35.25" customHeight="1">
      <c r="C102" s="177" t="s">
        <v>103</v>
      </c>
      <c r="D102" s="180"/>
      <c r="E102" s="180"/>
      <c r="F102" s="180"/>
      <c r="G102" s="180"/>
      <c r="H102" s="180"/>
      <c r="I102" s="180"/>
      <c r="J102" s="122">
        <v>0</v>
      </c>
      <c r="XFD102" s="34">
        <f>SUM(A102:XFC102)</f>
        <v>0</v>
      </c>
    </row>
    <row r="103" spans="3:10 16384:16384" s="34" customFormat="1" ht="35.25" customHeight="1">
      <c r="C103" s="179" t="s">
        <v>104</v>
      </c>
      <c r="D103" s="180"/>
      <c r="E103" s="180"/>
      <c r="F103" s="180"/>
      <c r="G103" s="180"/>
      <c r="H103" s="180"/>
      <c r="I103" s="180"/>
      <c r="J103" s="181"/>
    </row>
    <row r="104" spans="3:10 16384:16384" s="34" customFormat="1" ht="35.25" customHeight="1">
      <c r="C104" s="99" t="s">
        <v>105</v>
      </c>
      <c r="D104" s="196" t="s">
        <v>106</v>
      </c>
      <c r="E104" s="197"/>
      <c r="F104" s="193" t="s">
        <v>99</v>
      </c>
      <c r="G104" s="194"/>
      <c r="H104" s="195"/>
      <c r="I104" s="101" t="s">
        <v>101</v>
      </c>
      <c r="J104" s="102" t="s">
        <v>102</v>
      </c>
    </row>
    <row r="105" spans="3:10 16384:16384" s="34" customFormat="1" ht="35.25" customHeight="1">
      <c r="C105" s="138"/>
      <c r="D105" s="190"/>
      <c r="E105" s="192"/>
      <c r="F105" s="190"/>
      <c r="G105" s="191"/>
      <c r="H105" s="192"/>
      <c r="I105" s="136"/>
      <c r="J105" s="137"/>
    </row>
    <row r="106" spans="3:10 16384:16384" s="39" customFormat="1" ht="35.25" customHeight="1">
      <c r="C106" s="177" t="s">
        <v>107</v>
      </c>
      <c r="D106" s="180"/>
      <c r="E106" s="180"/>
      <c r="F106" s="180"/>
      <c r="G106" s="180"/>
      <c r="H106" s="180"/>
      <c r="I106" s="180"/>
      <c r="J106" s="122">
        <v>0</v>
      </c>
    </row>
    <row r="107" spans="3:10 16384:16384" s="39" customFormat="1" ht="35.25" customHeight="1">
      <c r="C107" s="179" t="s">
        <v>108</v>
      </c>
      <c r="D107" s="180"/>
      <c r="E107" s="180"/>
      <c r="F107" s="180"/>
      <c r="G107" s="180"/>
      <c r="H107" s="180"/>
      <c r="I107" s="180"/>
      <c r="J107" s="181"/>
    </row>
    <row r="108" spans="3:10 16384:16384" s="34" customFormat="1" ht="63.75" customHeight="1">
      <c r="C108" s="286" t="s">
        <v>109</v>
      </c>
      <c r="D108" s="287"/>
      <c r="E108" s="288"/>
      <c r="F108" s="288"/>
      <c r="G108" s="288"/>
      <c r="H108" s="289"/>
      <c r="I108" s="103" t="s">
        <v>110</v>
      </c>
      <c r="J108" s="102" t="s">
        <v>102</v>
      </c>
    </row>
    <row r="109" spans="3:10 16384:16384" s="34" customFormat="1" ht="35.25" customHeight="1">
      <c r="C109" s="290"/>
      <c r="D109" s="291"/>
      <c r="E109" s="191"/>
      <c r="F109" s="191"/>
      <c r="G109" s="191"/>
      <c r="H109" s="192"/>
      <c r="I109" s="107" t="s">
        <v>111</v>
      </c>
      <c r="J109" s="139"/>
    </row>
    <row r="110" spans="3:10 16384:16384" s="34" customFormat="1" ht="34.5" customHeight="1">
      <c r="C110" s="177" t="s">
        <v>112</v>
      </c>
      <c r="D110" s="180"/>
      <c r="E110" s="180"/>
      <c r="F110" s="180"/>
      <c r="G110" s="180"/>
      <c r="H110" s="180"/>
      <c r="I110" s="180"/>
      <c r="J110" s="123">
        <v>0</v>
      </c>
    </row>
    <row r="111" spans="3:10 16384:16384" s="34" customFormat="1" ht="27" customHeight="1">
      <c r="C111" s="179" t="s">
        <v>113</v>
      </c>
      <c r="D111" s="180"/>
      <c r="E111" s="180"/>
      <c r="F111" s="180"/>
      <c r="G111" s="180"/>
      <c r="H111" s="180"/>
      <c r="I111" s="180"/>
      <c r="J111" s="181"/>
    </row>
    <row r="112" spans="3:10 16384:16384" s="34" customFormat="1" ht="63.75" customHeight="1">
      <c r="C112" s="282" t="s">
        <v>114</v>
      </c>
      <c r="D112" s="283"/>
      <c r="E112" s="283"/>
      <c r="F112" s="283"/>
      <c r="G112" s="101" t="s">
        <v>115</v>
      </c>
      <c r="H112" s="101" t="s">
        <v>116</v>
      </c>
      <c r="I112" s="103" t="s">
        <v>110</v>
      </c>
      <c r="J112" s="102" t="s">
        <v>102</v>
      </c>
    </row>
    <row r="113" spans="3:10" s="34" customFormat="1" ht="27" customHeight="1">
      <c r="C113" s="250"/>
      <c r="D113" s="175"/>
      <c r="E113" s="175"/>
      <c r="F113" s="176"/>
      <c r="G113" s="140"/>
      <c r="H113" s="141"/>
      <c r="I113" s="136"/>
      <c r="J113" s="139"/>
    </row>
    <row r="114" spans="3:10" s="34" customFormat="1" ht="34.5" customHeight="1">
      <c r="C114" s="177" t="s">
        <v>117</v>
      </c>
      <c r="D114" s="180"/>
      <c r="E114" s="180"/>
      <c r="F114" s="180"/>
      <c r="G114" s="180"/>
      <c r="H114" s="180"/>
      <c r="I114" s="180"/>
      <c r="J114" s="123">
        <v>0</v>
      </c>
    </row>
    <row r="115" spans="3:10" s="34" customFormat="1" ht="27" customHeight="1">
      <c r="C115" s="179" t="s">
        <v>118</v>
      </c>
      <c r="D115" s="180"/>
      <c r="E115" s="180"/>
      <c r="F115" s="180"/>
      <c r="G115" s="180"/>
      <c r="H115" s="180"/>
      <c r="I115" s="180"/>
      <c r="J115" s="181"/>
    </row>
    <row r="116" spans="3:10" s="34" customFormat="1" ht="55.5" customHeight="1">
      <c r="C116" s="286" t="s">
        <v>119</v>
      </c>
      <c r="D116" s="287"/>
      <c r="E116" s="292"/>
      <c r="F116" s="292"/>
      <c r="G116" s="293"/>
      <c r="H116" s="101" t="s">
        <v>116</v>
      </c>
      <c r="I116" s="103" t="s">
        <v>110</v>
      </c>
      <c r="J116" s="102" t="s">
        <v>102</v>
      </c>
    </row>
    <row r="117" spans="3:10" s="34" customFormat="1" ht="27" customHeight="1">
      <c r="C117" s="290"/>
      <c r="D117" s="291"/>
      <c r="E117" s="191"/>
      <c r="F117" s="191"/>
      <c r="G117" s="192"/>
      <c r="H117" s="142"/>
      <c r="I117" s="136"/>
      <c r="J117" s="139"/>
    </row>
    <row r="118" spans="3:10" s="34" customFormat="1" ht="36.75" customHeight="1" thickBot="1">
      <c r="C118" s="177" t="s">
        <v>120</v>
      </c>
      <c r="D118" s="180"/>
      <c r="E118" s="180"/>
      <c r="F118" s="180"/>
      <c r="G118" s="180"/>
      <c r="H118" s="180"/>
      <c r="I118" s="180"/>
      <c r="J118" s="124">
        <v>0</v>
      </c>
    </row>
    <row r="119" spans="3:10" s="34" customFormat="1" ht="27" customHeight="1">
      <c r="C119" s="294" t="s">
        <v>121</v>
      </c>
      <c r="D119" s="295"/>
      <c r="E119" s="295"/>
      <c r="F119" s="295"/>
      <c r="G119" s="295"/>
      <c r="H119" s="295"/>
      <c r="I119" s="295"/>
      <c r="J119" s="296"/>
    </row>
    <row r="120" spans="3:10" s="34" customFormat="1" ht="27" customHeight="1">
      <c r="C120" s="179" t="s">
        <v>122</v>
      </c>
      <c r="D120" s="297"/>
      <c r="E120" s="297"/>
      <c r="F120" s="297"/>
      <c r="G120" s="297"/>
      <c r="H120" s="297"/>
      <c r="I120" s="297"/>
      <c r="J120" s="298"/>
    </row>
    <row r="121" spans="3:10" s="34" customFormat="1" ht="27" customHeight="1">
      <c r="C121" s="99" t="s">
        <v>123</v>
      </c>
      <c r="D121" s="299" t="s">
        <v>124</v>
      </c>
      <c r="E121" s="299"/>
      <c r="F121" s="299"/>
      <c r="G121" s="299"/>
      <c r="H121" s="299"/>
      <c r="I121" s="299"/>
      <c r="J121" s="72" t="s">
        <v>125</v>
      </c>
    </row>
    <row r="122" spans="3:10" s="34" customFormat="1" ht="36.75" customHeight="1">
      <c r="C122" s="32" t="s">
        <v>126</v>
      </c>
      <c r="D122" s="278"/>
      <c r="E122" s="278"/>
      <c r="F122" s="278"/>
      <c r="G122" s="278"/>
      <c r="H122" s="278"/>
      <c r="I122" s="278"/>
      <c r="J122" s="139"/>
    </row>
    <row r="123" spans="3:10" s="34" customFormat="1" ht="39" customHeight="1">
      <c r="C123" s="32" t="s">
        <v>127</v>
      </c>
      <c r="D123" s="278"/>
      <c r="E123" s="278"/>
      <c r="F123" s="278"/>
      <c r="G123" s="278"/>
      <c r="H123" s="278"/>
      <c r="I123" s="278"/>
      <c r="J123" s="139"/>
    </row>
    <row r="124" spans="3:10" s="34" customFormat="1" ht="37.5" customHeight="1">
      <c r="C124" s="32" t="s">
        <v>128</v>
      </c>
      <c r="D124" s="278"/>
      <c r="E124" s="278"/>
      <c r="F124" s="278"/>
      <c r="G124" s="278"/>
      <c r="H124" s="278"/>
      <c r="I124" s="278"/>
      <c r="J124" s="139"/>
    </row>
    <row r="125" spans="3:10" s="34" customFormat="1" ht="27" customHeight="1">
      <c r="C125" s="177" t="s">
        <v>129</v>
      </c>
      <c r="D125" s="178"/>
      <c r="E125" s="178"/>
      <c r="F125" s="178"/>
      <c r="G125" s="178"/>
      <c r="H125" s="178"/>
      <c r="I125" s="178"/>
      <c r="J125" s="126">
        <f>SUM(J122:J124)</f>
        <v>0</v>
      </c>
    </row>
    <row r="126" spans="3:10" s="34" customFormat="1" ht="27" customHeight="1">
      <c r="C126" s="179" t="s">
        <v>130</v>
      </c>
      <c r="D126" s="297"/>
      <c r="E126" s="297"/>
      <c r="F126" s="297"/>
      <c r="G126" s="297"/>
      <c r="H126" s="297"/>
      <c r="I126" s="297"/>
      <c r="J126" s="298"/>
    </row>
    <row r="127" spans="3:10" s="34" customFormat="1" ht="27" customHeight="1">
      <c r="C127" s="168" t="s">
        <v>131</v>
      </c>
      <c r="D127" s="169"/>
      <c r="E127" s="170"/>
      <c r="F127" s="299" t="s">
        <v>132</v>
      </c>
      <c r="G127" s="299"/>
      <c r="H127" s="299" t="s">
        <v>133</v>
      </c>
      <c r="I127" s="299"/>
      <c r="J127" s="165" t="s">
        <v>134</v>
      </c>
    </row>
    <row r="128" spans="3:10" s="34" customFormat="1" ht="27" customHeight="1">
      <c r="C128" s="171"/>
      <c r="D128" s="172"/>
      <c r="E128" s="173"/>
      <c r="F128" s="299"/>
      <c r="G128" s="299"/>
      <c r="H128" s="299"/>
      <c r="I128" s="299"/>
      <c r="J128" s="437"/>
    </row>
    <row r="129" spans="3:10" s="34" customFormat="1" ht="28.5" customHeight="1">
      <c r="C129" s="252"/>
      <c r="D129" s="253"/>
      <c r="E129" s="254"/>
      <c r="F129" s="152"/>
      <c r="G129" s="153"/>
      <c r="H129" s="152"/>
      <c r="I129" s="153"/>
      <c r="J129" s="139"/>
    </row>
    <row r="130" spans="3:10" s="34" customFormat="1" ht="28.5" customHeight="1">
      <c r="C130" s="252"/>
      <c r="D130" s="253"/>
      <c r="E130" s="254"/>
      <c r="F130" s="152"/>
      <c r="G130" s="153"/>
      <c r="H130" s="256"/>
      <c r="I130" s="256"/>
      <c r="J130" s="139"/>
    </row>
    <row r="131" spans="3:10" s="34" customFormat="1" ht="28.5" customHeight="1">
      <c r="C131" s="252"/>
      <c r="D131" s="253"/>
      <c r="E131" s="254"/>
      <c r="F131" s="152"/>
      <c r="G131" s="153"/>
      <c r="H131" s="284"/>
      <c r="I131" s="438"/>
      <c r="J131" s="139"/>
    </row>
    <row r="132" spans="3:10" s="34" customFormat="1" ht="28.5" customHeight="1">
      <c r="C132" s="252"/>
      <c r="D132" s="253"/>
      <c r="E132" s="254"/>
      <c r="F132" s="152"/>
      <c r="G132" s="153"/>
      <c r="H132" s="284"/>
      <c r="I132" s="438"/>
      <c r="J132" s="139"/>
    </row>
    <row r="133" spans="3:10" s="34" customFormat="1" ht="28.5" customHeight="1">
      <c r="C133" s="252"/>
      <c r="D133" s="253"/>
      <c r="E133" s="254"/>
      <c r="F133" s="152"/>
      <c r="G133" s="153"/>
      <c r="H133" s="284"/>
      <c r="I133" s="285"/>
      <c r="J133" s="139"/>
    </row>
    <row r="134" spans="3:10" s="34" customFormat="1" ht="27" customHeight="1">
      <c r="C134" s="177" t="s">
        <v>129</v>
      </c>
      <c r="D134" s="251"/>
      <c r="E134" s="251"/>
      <c r="F134" s="251"/>
      <c r="G134" s="251"/>
      <c r="H134" s="251"/>
      <c r="I134" s="251"/>
      <c r="J134" s="126">
        <f>SUM(J129:J133)</f>
        <v>0</v>
      </c>
    </row>
    <row r="135" spans="3:10" s="34" customFormat="1" ht="27" customHeight="1">
      <c r="C135" s="179" t="s">
        <v>135</v>
      </c>
      <c r="D135" s="297"/>
      <c r="E135" s="297"/>
      <c r="F135" s="297"/>
      <c r="G135" s="297"/>
      <c r="H135" s="297"/>
      <c r="I135" s="297"/>
      <c r="J135" s="298"/>
    </row>
    <row r="136" spans="3:10" s="34" customFormat="1" ht="27" customHeight="1">
      <c r="C136" s="286" t="s">
        <v>37</v>
      </c>
      <c r="D136" s="288"/>
      <c r="E136" s="288"/>
      <c r="F136" s="288"/>
      <c r="G136" s="289"/>
      <c r="H136" s="164" t="s">
        <v>136</v>
      </c>
      <c r="I136" s="164"/>
      <c r="J136" s="165" t="s">
        <v>102</v>
      </c>
    </row>
    <row r="137" spans="3:10" s="34" customFormat="1" ht="27" customHeight="1">
      <c r="C137" s="362"/>
      <c r="D137" s="363"/>
      <c r="E137" s="363"/>
      <c r="F137" s="363"/>
      <c r="G137" s="364"/>
      <c r="H137" s="164"/>
      <c r="I137" s="164"/>
      <c r="J137" s="165"/>
    </row>
    <row r="138" spans="3:10" s="34" customFormat="1" ht="27.75" customHeight="1">
      <c r="C138" s="255"/>
      <c r="D138" s="191"/>
      <c r="E138" s="191"/>
      <c r="F138" s="191"/>
      <c r="G138" s="192"/>
      <c r="H138" s="152"/>
      <c r="I138" s="153"/>
      <c r="J138" s="139"/>
    </row>
    <row r="139" spans="3:10" s="34" customFormat="1" ht="27.75" customHeight="1">
      <c r="C139" s="255"/>
      <c r="D139" s="191"/>
      <c r="E139" s="191"/>
      <c r="F139" s="191"/>
      <c r="G139" s="192"/>
      <c r="H139" s="152"/>
      <c r="I139" s="153"/>
      <c r="J139" s="139"/>
    </row>
    <row r="140" spans="3:10" s="34" customFormat="1" ht="27.75" customHeight="1">
      <c r="C140" s="255"/>
      <c r="D140" s="191"/>
      <c r="E140" s="191"/>
      <c r="F140" s="191"/>
      <c r="G140" s="192"/>
      <c r="H140" s="163"/>
      <c r="I140" s="163"/>
      <c r="J140" s="139"/>
    </row>
    <row r="141" spans="3:10" s="34" customFormat="1" ht="27" customHeight="1">
      <c r="C141" s="177" t="s">
        <v>129</v>
      </c>
      <c r="D141" s="178"/>
      <c r="E141" s="178"/>
      <c r="F141" s="178"/>
      <c r="G141" s="178"/>
      <c r="H141" s="178"/>
      <c r="I141" s="178"/>
      <c r="J141" s="126">
        <f>SUM(J138:J140)</f>
        <v>0</v>
      </c>
    </row>
    <row r="142" spans="3:10" s="34" customFormat="1" ht="27" customHeight="1">
      <c r="C142" s="179" t="s">
        <v>137</v>
      </c>
      <c r="D142" s="297"/>
      <c r="E142" s="297"/>
      <c r="F142" s="297"/>
      <c r="G142" s="297"/>
      <c r="H142" s="297"/>
      <c r="I142" s="297"/>
      <c r="J142" s="298"/>
    </row>
    <row r="143" spans="3:10" s="34" customFormat="1" ht="27" customHeight="1">
      <c r="C143" s="426" t="s">
        <v>138</v>
      </c>
      <c r="D143" s="427"/>
      <c r="E143" s="427"/>
      <c r="F143" s="427"/>
      <c r="G143" s="427"/>
      <c r="H143" s="427"/>
      <c r="I143" s="427"/>
      <c r="J143" s="72" t="s">
        <v>125</v>
      </c>
    </row>
    <row r="144" spans="3:10" s="34" customFormat="1" ht="27.75" customHeight="1">
      <c r="C144" s="157"/>
      <c r="D144" s="158"/>
      <c r="E144" s="158"/>
      <c r="F144" s="158"/>
      <c r="G144" s="158"/>
      <c r="H144" s="158"/>
      <c r="I144" s="158"/>
      <c r="J144" s="139"/>
    </row>
    <row r="145" spans="3:10" s="34" customFormat="1" ht="27.75" customHeight="1">
      <c r="C145" s="157"/>
      <c r="D145" s="158"/>
      <c r="E145" s="158"/>
      <c r="F145" s="158"/>
      <c r="G145" s="158"/>
      <c r="H145" s="158"/>
      <c r="I145" s="158"/>
      <c r="J145" s="139"/>
    </row>
    <row r="146" spans="3:10" s="34" customFormat="1" ht="27.75" customHeight="1">
      <c r="C146" s="157"/>
      <c r="D146" s="158"/>
      <c r="E146" s="158"/>
      <c r="F146" s="158"/>
      <c r="G146" s="158"/>
      <c r="H146" s="158"/>
      <c r="I146" s="158"/>
      <c r="J146" s="139"/>
    </row>
    <row r="147" spans="3:10" s="34" customFormat="1" ht="27" customHeight="1">
      <c r="C147" s="177" t="s">
        <v>139</v>
      </c>
      <c r="D147" s="178"/>
      <c r="E147" s="178"/>
      <c r="F147" s="178"/>
      <c r="G147" s="178"/>
      <c r="H147" s="178"/>
      <c r="I147" s="178"/>
      <c r="J147" s="125">
        <f>SUM(J144:J146)</f>
        <v>0</v>
      </c>
    </row>
    <row r="148" spans="3:10" s="34" customFormat="1" ht="27" customHeight="1">
      <c r="C148" s="244" t="s">
        <v>140</v>
      </c>
      <c r="D148" s="365"/>
      <c r="E148" s="365"/>
      <c r="F148" s="365"/>
      <c r="G148" s="365"/>
      <c r="H148" s="365"/>
      <c r="I148" s="365"/>
      <c r="J148" s="366"/>
    </row>
    <row r="149" spans="3:10" s="34" customFormat="1" ht="27" customHeight="1">
      <c r="C149" s="159" t="s">
        <v>141</v>
      </c>
      <c r="D149" s="160"/>
      <c r="E149" s="160"/>
      <c r="F149" s="160"/>
      <c r="G149" s="160"/>
      <c r="H149" s="160"/>
      <c r="I149" s="160"/>
      <c r="J149" s="161"/>
    </row>
    <row r="150" spans="3:10" s="34" customFormat="1" ht="27" customHeight="1">
      <c r="C150" s="430" t="s">
        <v>142</v>
      </c>
      <c r="D150" s="164" t="s">
        <v>143</v>
      </c>
      <c r="E150" s="164"/>
      <c r="F150" s="164" t="s">
        <v>144</v>
      </c>
      <c r="G150" s="164"/>
      <c r="H150" s="164" t="s">
        <v>145</v>
      </c>
      <c r="I150" s="164"/>
      <c r="J150" s="247" t="s">
        <v>146</v>
      </c>
    </row>
    <row r="151" spans="3:10" s="34" customFormat="1" ht="27" customHeight="1">
      <c r="C151" s="430"/>
      <c r="D151" s="164"/>
      <c r="E151" s="164"/>
      <c r="F151" s="164"/>
      <c r="G151" s="164"/>
      <c r="H151" s="164"/>
      <c r="I151" s="164"/>
      <c r="J151" s="247"/>
    </row>
    <row r="152" spans="3:10" s="34" customFormat="1" ht="27.75" customHeight="1">
      <c r="C152" s="143"/>
      <c r="D152" s="163"/>
      <c r="E152" s="163"/>
      <c r="F152" s="268"/>
      <c r="G152" s="163"/>
      <c r="H152" s="268"/>
      <c r="I152" s="163"/>
      <c r="J152" s="139"/>
    </row>
    <row r="153" spans="3:10" s="34" customFormat="1" ht="27.75" customHeight="1">
      <c r="C153" s="143"/>
      <c r="D153" s="163"/>
      <c r="E153" s="163"/>
      <c r="F153" s="268"/>
      <c r="G153" s="268"/>
      <c r="H153" s="268"/>
      <c r="I153" s="268"/>
      <c r="J153" s="139"/>
    </row>
    <row r="154" spans="3:10" s="34" customFormat="1" ht="27.75" customHeight="1">
      <c r="C154" s="143"/>
      <c r="D154" s="163"/>
      <c r="E154" s="163"/>
      <c r="F154" s="268"/>
      <c r="G154" s="163"/>
      <c r="H154" s="268"/>
      <c r="I154" s="163"/>
      <c r="J154" s="139"/>
    </row>
    <row r="155" spans="3:10" s="34" customFormat="1" ht="27.75" customHeight="1">
      <c r="C155" s="143"/>
      <c r="D155" s="163"/>
      <c r="E155" s="163"/>
      <c r="F155" s="268"/>
      <c r="G155" s="163"/>
      <c r="H155" s="268"/>
      <c r="I155" s="163"/>
      <c r="J155" s="139"/>
    </row>
    <row r="156" spans="3:10" s="34" customFormat="1" ht="27.75" customHeight="1">
      <c r="C156" s="143"/>
      <c r="D156" s="163"/>
      <c r="E156" s="163"/>
      <c r="F156" s="268"/>
      <c r="G156" s="163"/>
      <c r="H156" s="268"/>
      <c r="I156" s="163"/>
      <c r="J156" s="139"/>
    </row>
    <row r="157" spans="3:10" s="34" customFormat="1" ht="27" customHeight="1">
      <c r="C157" s="177" t="s">
        <v>129</v>
      </c>
      <c r="D157" s="178"/>
      <c r="E157" s="178"/>
      <c r="F157" s="178"/>
      <c r="G157" s="178"/>
      <c r="H157" s="178"/>
      <c r="I157" s="178"/>
      <c r="J157" s="126">
        <f>SUM(J152:J156)</f>
        <v>0</v>
      </c>
    </row>
    <row r="158" spans="3:10" s="34" customFormat="1" ht="27" customHeight="1">
      <c r="C158" s="159" t="s">
        <v>147</v>
      </c>
      <c r="D158" s="160"/>
      <c r="E158" s="160"/>
      <c r="F158" s="160"/>
      <c r="G158" s="160"/>
      <c r="H158" s="160"/>
      <c r="I158" s="160"/>
      <c r="J158" s="161"/>
    </row>
    <row r="159" spans="3:10" s="34" customFormat="1" ht="27" customHeight="1">
      <c r="C159" s="430" t="s">
        <v>148</v>
      </c>
      <c r="D159" s="164" t="s">
        <v>143</v>
      </c>
      <c r="E159" s="164"/>
      <c r="F159" s="164" t="s">
        <v>149</v>
      </c>
      <c r="G159" s="164"/>
      <c r="H159" s="164" t="s">
        <v>145</v>
      </c>
      <c r="I159" s="164"/>
      <c r="J159" s="247" t="s">
        <v>146</v>
      </c>
    </row>
    <row r="160" spans="3:10" s="34" customFormat="1" ht="27" customHeight="1">
      <c r="C160" s="430"/>
      <c r="D160" s="164"/>
      <c r="E160" s="164"/>
      <c r="F160" s="164"/>
      <c r="G160" s="164"/>
      <c r="H160" s="164"/>
      <c r="I160" s="164"/>
      <c r="J160" s="247"/>
    </row>
    <row r="161" spans="3:10" s="34" customFormat="1" ht="27.75" customHeight="1">
      <c r="C161" s="143"/>
      <c r="D161" s="163"/>
      <c r="E161" s="163"/>
      <c r="F161" s="277"/>
      <c r="G161" s="277"/>
      <c r="H161" s="163"/>
      <c r="I161" s="163"/>
      <c r="J161" s="139"/>
    </row>
    <row r="162" spans="3:10" s="34" customFormat="1" ht="27.75" customHeight="1">
      <c r="C162" s="143"/>
      <c r="D162" s="163"/>
      <c r="E162" s="163"/>
      <c r="F162" s="277"/>
      <c r="G162" s="277"/>
      <c r="H162" s="163"/>
      <c r="I162" s="163"/>
      <c r="J162" s="139"/>
    </row>
    <row r="163" spans="3:10" s="34" customFormat="1" ht="27.75" customHeight="1">
      <c r="C163" s="143"/>
      <c r="D163" s="163"/>
      <c r="E163" s="163"/>
      <c r="F163" s="277"/>
      <c r="G163" s="277"/>
      <c r="H163" s="163"/>
      <c r="I163" s="163"/>
      <c r="J163" s="139"/>
    </row>
    <row r="164" spans="3:10" s="34" customFormat="1" ht="27" customHeight="1">
      <c r="C164" s="177" t="s">
        <v>129</v>
      </c>
      <c r="D164" s="178"/>
      <c r="E164" s="178"/>
      <c r="F164" s="178"/>
      <c r="G164" s="178"/>
      <c r="H164" s="178"/>
      <c r="I164" s="178"/>
      <c r="J164" s="126">
        <f>SUM(J161:J163)</f>
        <v>0</v>
      </c>
    </row>
    <row r="165" spans="3:10" s="34" customFormat="1" ht="27" customHeight="1">
      <c r="C165" s="159" t="s">
        <v>150</v>
      </c>
      <c r="D165" s="160"/>
      <c r="E165" s="160"/>
      <c r="F165" s="160"/>
      <c r="G165" s="160"/>
      <c r="H165" s="160"/>
      <c r="I165" s="160"/>
      <c r="J165" s="161"/>
    </row>
    <row r="166" spans="3:10" s="34" customFormat="1" ht="27" customHeight="1">
      <c r="C166" s="430" t="s">
        <v>142</v>
      </c>
      <c r="D166" s="164" t="s">
        <v>143</v>
      </c>
      <c r="E166" s="164"/>
      <c r="F166" s="164" t="s">
        <v>144</v>
      </c>
      <c r="G166" s="164"/>
      <c r="H166" s="164" t="s">
        <v>145</v>
      </c>
      <c r="I166" s="164"/>
      <c r="J166" s="247" t="s">
        <v>146</v>
      </c>
    </row>
    <row r="167" spans="3:10" s="34" customFormat="1" ht="27" customHeight="1">
      <c r="C167" s="430"/>
      <c r="D167" s="164"/>
      <c r="E167" s="164"/>
      <c r="F167" s="164"/>
      <c r="G167" s="164"/>
      <c r="H167" s="164"/>
      <c r="I167" s="164"/>
      <c r="J167" s="247"/>
    </row>
    <row r="168" spans="3:10" s="34" customFormat="1" ht="27" customHeight="1">
      <c r="C168" s="144"/>
      <c r="D168" s="167"/>
      <c r="E168" s="167"/>
      <c r="F168" s="166"/>
      <c r="G168" s="167"/>
      <c r="H168" s="166"/>
      <c r="I168" s="167"/>
      <c r="J168" s="145"/>
    </row>
    <row r="169" spans="3:10" s="34" customFormat="1" ht="27" customHeight="1">
      <c r="C169" s="144"/>
      <c r="D169" s="167"/>
      <c r="E169" s="167"/>
      <c r="F169" s="166"/>
      <c r="G169" s="167"/>
      <c r="H169" s="166"/>
      <c r="I169" s="167"/>
      <c r="J169" s="145"/>
    </row>
    <row r="170" spans="3:10" s="34" customFormat="1" ht="27" customHeight="1">
      <c r="C170" s="144"/>
      <c r="D170" s="167"/>
      <c r="E170" s="167"/>
      <c r="F170" s="166"/>
      <c r="G170" s="166"/>
      <c r="H170" s="166"/>
      <c r="I170" s="166"/>
      <c r="J170" s="145"/>
    </row>
    <row r="171" spans="3:10" s="34" customFormat="1" ht="27" customHeight="1">
      <c r="C171" s="144"/>
      <c r="D171" s="167"/>
      <c r="E171" s="167"/>
      <c r="F171" s="166"/>
      <c r="G171" s="167"/>
      <c r="H171" s="166"/>
      <c r="I171" s="167"/>
      <c r="J171" s="145"/>
    </row>
    <row r="172" spans="3:10" s="34" customFormat="1" ht="27" customHeight="1">
      <c r="C172" s="144"/>
      <c r="D172" s="167"/>
      <c r="E172" s="167"/>
      <c r="F172" s="166"/>
      <c r="G172" s="167"/>
      <c r="H172" s="166"/>
      <c r="I172" s="167"/>
      <c r="J172" s="145"/>
    </row>
    <row r="173" spans="3:10" s="34" customFormat="1" ht="24.75" customHeight="1" thickBot="1">
      <c r="C173" s="428" t="s">
        <v>129</v>
      </c>
      <c r="D173" s="429"/>
      <c r="E173" s="429"/>
      <c r="F173" s="429"/>
      <c r="G173" s="429"/>
      <c r="H173" s="429"/>
      <c r="I173" s="429"/>
      <c r="J173" s="22">
        <f>SUM(J168:J172)</f>
        <v>0</v>
      </c>
    </row>
    <row r="174" spans="3:10" s="34" customFormat="1" ht="27" customHeight="1">
      <c r="C174" s="439" t="s">
        <v>151</v>
      </c>
      <c r="D174" s="440"/>
      <c r="E174" s="440"/>
      <c r="F174" s="440"/>
      <c r="G174" s="440"/>
      <c r="H174" s="440"/>
      <c r="I174" s="440"/>
      <c r="J174" s="441"/>
    </row>
    <row r="175" spans="3:10" s="34" customFormat="1" ht="27" customHeight="1">
      <c r="C175" s="168" t="s">
        <v>79</v>
      </c>
      <c r="D175" s="169"/>
      <c r="E175" s="170"/>
      <c r="F175" s="164" t="s">
        <v>149</v>
      </c>
      <c r="G175" s="164"/>
      <c r="H175" s="164" t="s">
        <v>152</v>
      </c>
      <c r="I175" s="164"/>
      <c r="J175" s="165" t="s">
        <v>134</v>
      </c>
    </row>
    <row r="176" spans="3:10" s="34" customFormat="1" ht="27" customHeight="1">
      <c r="C176" s="171"/>
      <c r="D176" s="172"/>
      <c r="E176" s="173"/>
      <c r="F176" s="164"/>
      <c r="G176" s="164"/>
      <c r="H176" s="164"/>
      <c r="I176" s="164"/>
      <c r="J176" s="165"/>
    </row>
    <row r="177" spans="3:10" s="34" customFormat="1" ht="29.25" customHeight="1">
      <c r="C177" s="174"/>
      <c r="D177" s="175"/>
      <c r="E177" s="176"/>
      <c r="F177" s="162"/>
      <c r="G177" s="162"/>
      <c r="H177" s="162"/>
      <c r="I177" s="162"/>
      <c r="J177" s="145"/>
    </row>
    <row r="178" spans="3:10" customFormat="1" ht="29.25" customHeight="1">
      <c r="C178" s="174"/>
      <c r="D178" s="175"/>
      <c r="E178" s="176"/>
      <c r="F178" s="162"/>
      <c r="G178" s="162"/>
      <c r="H178" s="162"/>
      <c r="I178" s="162"/>
      <c r="J178" s="145"/>
    </row>
    <row r="179" spans="3:10" customFormat="1" ht="29.25" customHeight="1">
      <c r="C179" s="174"/>
      <c r="D179" s="175"/>
      <c r="E179" s="176"/>
      <c r="F179" s="162"/>
      <c r="G179" s="162"/>
      <c r="H179" s="162"/>
      <c r="I179" s="162"/>
      <c r="J179" s="145"/>
    </row>
    <row r="180" spans="3:10" customFormat="1" ht="29.25" customHeight="1">
      <c r="C180" s="174"/>
      <c r="D180" s="175"/>
      <c r="E180" s="176"/>
      <c r="F180" s="162"/>
      <c r="G180" s="162"/>
      <c r="H180" s="162"/>
      <c r="I180" s="162"/>
      <c r="J180" s="145"/>
    </row>
    <row r="181" spans="3:10" customFormat="1" ht="29.25" customHeight="1">
      <c r="C181" s="174"/>
      <c r="D181" s="175"/>
      <c r="E181" s="176"/>
      <c r="F181" s="162"/>
      <c r="G181" s="162"/>
      <c r="H181" s="162"/>
      <c r="I181" s="162"/>
      <c r="J181" s="145"/>
    </row>
    <row r="182" spans="3:10" customFormat="1" ht="24.75" customHeight="1">
      <c r="C182" s="177" t="s">
        <v>129</v>
      </c>
      <c r="D182" s="178"/>
      <c r="E182" s="178"/>
      <c r="F182" s="178"/>
      <c r="G182" s="178"/>
      <c r="H182" s="178"/>
      <c r="I182" s="178"/>
      <c r="J182" s="21">
        <f>SUM(J177:J181)</f>
        <v>0</v>
      </c>
    </row>
    <row r="183" spans="3:10" customFormat="1" ht="24.75" customHeight="1">
      <c r="C183" s="159" t="s">
        <v>153</v>
      </c>
      <c r="D183" s="160"/>
      <c r="E183" s="160"/>
      <c r="F183" s="160"/>
      <c r="G183" s="160"/>
      <c r="H183" s="160"/>
      <c r="I183" s="160"/>
      <c r="J183" s="161"/>
    </row>
    <row r="184" spans="3:10" customFormat="1" ht="24.75" customHeight="1">
      <c r="C184" s="168" t="s">
        <v>154</v>
      </c>
      <c r="D184" s="169"/>
      <c r="E184" s="170"/>
      <c r="F184" s="164" t="s">
        <v>149</v>
      </c>
      <c r="G184" s="164"/>
      <c r="H184" s="164" t="s">
        <v>152</v>
      </c>
      <c r="I184" s="164"/>
      <c r="J184" s="165" t="s">
        <v>134</v>
      </c>
    </row>
    <row r="185" spans="3:10" customFormat="1" ht="24.75" customHeight="1">
      <c r="C185" s="171"/>
      <c r="D185" s="172"/>
      <c r="E185" s="173"/>
      <c r="F185" s="164"/>
      <c r="G185" s="164"/>
      <c r="H185" s="164"/>
      <c r="I185" s="164"/>
      <c r="J185" s="165"/>
    </row>
    <row r="186" spans="3:10" customFormat="1" ht="29.25" customHeight="1">
      <c r="C186" s="419"/>
      <c r="D186" s="370"/>
      <c r="E186" s="371"/>
      <c r="F186" s="278"/>
      <c r="G186" s="278"/>
      <c r="H186" s="278"/>
      <c r="I186" s="278"/>
      <c r="J186" s="139"/>
    </row>
    <row r="187" spans="3:10" ht="28.5" customHeight="1">
      <c r="C187" s="419"/>
      <c r="D187" s="370"/>
      <c r="E187" s="371"/>
      <c r="F187" s="278"/>
      <c r="G187" s="278"/>
      <c r="H187" s="278"/>
      <c r="I187" s="278"/>
      <c r="J187" s="139"/>
    </row>
    <row r="188" spans="3:10" customFormat="1" ht="27.75" customHeight="1">
      <c r="C188" s="419"/>
      <c r="D188" s="370"/>
      <c r="E188" s="371"/>
      <c r="F188" s="278"/>
      <c r="G188" s="278"/>
      <c r="H188" s="278"/>
      <c r="I188" s="278"/>
      <c r="J188" s="139"/>
    </row>
    <row r="189" spans="3:10" customFormat="1" ht="28.5" customHeight="1">
      <c r="C189" s="419"/>
      <c r="D189" s="370"/>
      <c r="E189" s="371"/>
      <c r="F189" s="278"/>
      <c r="G189" s="278"/>
      <c r="H189" s="278"/>
      <c r="I189" s="278"/>
      <c r="J189" s="139"/>
    </row>
    <row r="190" spans="3:10" ht="29.25" customHeight="1">
      <c r="C190" s="419"/>
      <c r="D190" s="370"/>
      <c r="E190" s="371"/>
      <c r="F190" s="278"/>
      <c r="G190" s="278"/>
      <c r="H190" s="278"/>
      <c r="I190" s="278"/>
      <c r="J190" s="139"/>
    </row>
    <row r="191" spans="3:10" s="34" customFormat="1" ht="24.75" customHeight="1">
      <c r="C191" s="177" t="s">
        <v>129</v>
      </c>
      <c r="D191" s="251"/>
      <c r="E191" s="251"/>
      <c r="F191" s="251"/>
      <c r="G191" s="251"/>
      <c r="H191" s="251"/>
      <c r="I191" s="251"/>
      <c r="J191" s="126">
        <f>SUM(J186:J190)</f>
        <v>0</v>
      </c>
    </row>
    <row r="192" spans="3:10" s="34" customFormat="1" ht="27" customHeight="1">
      <c r="C192" s="159" t="s">
        <v>155</v>
      </c>
      <c r="D192" s="160"/>
      <c r="E192" s="160"/>
      <c r="F192" s="160"/>
      <c r="G192" s="160"/>
      <c r="H192" s="160"/>
      <c r="I192" s="160"/>
      <c r="J192" s="161"/>
    </row>
    <row r="193" spans="3:10" ht="29.25" customHeight="1">
      <c r="C193" s="168" t="s">
        <v>156</v>
      </c>
      <c r="D193" s="169"/>
      <c r="E193" s="170"/>
      <c r="F193" s="164" t="s">
        <v>149</v>
      </c>
      <c r="G193" s="164"/>
      <c r="H193" s="164" t="s">
        <v>152</v>
      </c>
      <c r="I193" s="164"/>
      <c r="J193" s="165" t="s">
        <v>134</v>
      </c>
    </row>
    <row r="194" spans="3:10">
      <c r="C194" s="171"/>
      <c r="D194" s="172"/>
      <c r="E194" s="173"/>
      <c r="F194" s="164"/>
      <c r="G194" s="164"/>
      <c r="H194" s="164"/>
      <c r="I194" s="164"/>
      <c r="J194" s="165"/>
    </row>
    <row r="195" spans="3:10" ht="28.5" customHeight="1">
      <c r="C195" s="290"/>
      <c r="D195" s="191"/>
      <c r="E195" s="192"/>
      <c r="F195" s="163"/>
      <c r="G195" s="163"/>
      <c r="H195" s="163"/>
      <c r="I195" s="163"/>
      <c r="J195" s="139"/>
    </row>
    <row r="196" spans="3:10" ht="28.5" customHeight="1">
      <c r="C196" s="290"/>
      <c r="D196" s="191"/>
      <c r="E196" s="192"/>
      <c r="F196" s="163"/>
      <c r="G196" s="163"/>
      <c r="H196" s="163"/>
      <c r="I196" s="163"/>
      <c r="J196" s="139"/>
    </row>
    <row r="197" spans="3:10" ht="28.5" customHeight="1">
      <c r="C197" s="290"/>
      <c r="D197" s="191"/>
      <c r="E197" s="192"/>
      <c r="F197" s="424"/>
      <c r="G197" s="153"/>
      <c r="H197" s="424"/>
      <c r="I197" s="153"/>
      <c r="J197" s="139"/>
    </row>
    <row r="198" spans="3:10" ht="24.75" customHeight="1">
      <c r="C198" s="420" t="s">
        <v>129</v>
      </c>
      <c r="D198" s="178"/>
      <c r="E198" s="178"/>
      <c r="F198" s="178"/>
      <c r="G198" s="178"/>
      <c r="H198" s="178"/>
      <c r="I198" s="178"/>
      <c r="J198" s="127">
        <f>SUM(J195:J197)</f>
        <v>0</v>
      </c>
    </row>
    <row r="199" spans="3:10" ht="27.75" customHeight="1">
      <c r="C199" s="244" t="s">
        <v>157</v>
      </c>
      <c r="D199" s="365"/>
      <c r="E199" s="365"/>
      <c r="F199" s="365"/>
      <c r="G199" s="365"/>
      <c r="H199" s="365"/>
      <c r="I199" s="365"/>
      <c r="J199" s="366"/>
    </row>
    <row r="200" spans="3:10" ht="30" customHeight="1">
      <c r="C200" s="421" t="s">
        <v>158</v>
      </c>
      <c r="D200" s="422"/>
      <c r="E200" s="422"/>
      <c r="F200" s="422"/>
      <c r="G200" s="422"/>
      <c r="H200" s="422"/>
      <c r="I200" s="422"/>
      <c r="J200" s="423"/>
    </row>
    <row r="201" spans="3:10" ht="27.75" customHeight="1">
      <c r="C201" s="425" t="s">
        <v>159</v>
      </c>
      <c r="D201" s="197"/>
      <c r="E201" s="196" t="s">
        <v>160</v>
      </c>
      <c r="F201" s="315"/>
      <c r="G201" s="315"/>
      <c r="H201" s="315"/>
      <c r="I201" s="197"/>
      <c r="J201" s="102" t="s">
        <v>161</v>
      </c>
    </row>
    <row r="202" spans="3:10" ht="27.75" customHeight="1">
      <c r="C202" s="378"/>
      <c r="D202" s="371"/>
      <c r="E202" s="369"/>
      <c r="F202" s="370"/>
      <c r="G202" s="370"/>
      <c r="H202" s="370"/>
      <c r="I202" s="371"/>
      <c r="J202" s="139"/>
    </row>
    <row r="203" spans="3:10" ht="27.75" customHeight="1">
      <c r="C203" s="378"/>
      <c r="D203" s="371"/>
      <c r="E203" s="369"/>
      <c r="F203" s="370"/>
      <c r="G203" s="370"/>
      <c r="H203" s="370"/>
      <c r="I203" s="371"/>
      <c r="J203" s="139"/>
    </row>
    <row r="204" spans="3:10" ht="27.75" customHeight="1">
      <c r="C204" s="378"/>
      <c r="D204" s="371"/>
      <c r="E204" s="369"/>
      <c r="F204" s="370"/>
      <c r="G204" s="370"/>
      <c r="H204" s="370"/>
      <c r="I204" s="371"/>
      <c r="J204" s="139"/>
    </row>
    <row r="205" spans="3:10" ht="27.75" customHeight="1">
      <c r="C205" s="378"/>
      <c r="D205" s="371"/>
      <c r="E205" s="369"/>
      <c r="F205" s="370"/>
      <c r="G205" s="370"/>
      <c r="H205" s="370"/>
      <c r="I205" s="371"/>
      <c r="J205" s="139"/>
    </row>
    <row r="206" spans="3:10" ht="27.75" customHeight="1">
      <c r="C206" s="378"/>
      <c r="D206" s="371"/>
      <c r="E206" s="369"/>
      <c r="F206" s="370"/>
      <c r="G206" s="370"/>
      <c r="H206" s="370"/>
      <c r="I206" s="371"/>
      <c r="J206" s="139"/>
    </row>
    <row r="207" spans="3:10" ht="28.5" customHeight="1">
      <c r="C207" s="372" t="s">
        <v>162</v>
      </c>
      <c r="D207" s="374"/>
      <c r="E207" s="377" t="s">
        <v>163</v>
      </c>
      <c r="F207" s="315"/>
      <c r="G207" s="315"/>
      <c r="H207" s="315"/>
      <c r="I207" s="315"/>
      <c r="J207" s="316"/>
    </row>
    <row r="208" spans="3:10" ht="27" customHeight="1">
      <c r="C208" s="372" t="s">
        <v>164</v>
      </c>
      <c r="D208" s="374"/>
      <c r="E208" s="196" t="s">
        <v>165</v>
      </c>
      <c r="F208" s="381"/>
      <c r="G208" s="381"/>
      <c r="H208" s="381"/>
      <c r="I208" s="382"/>
      <c r="J208" s="72" t="s">
        <v>166</v>
      </c>
    </row>
    <row r="209" spans="3:10" ht="27.75" customHeight="1">
      <c r="C209" s="379"/>
      <c r="D209" s="380"/>
      <c r="E209" s="369"/>
      <c r="F209" s="370"/>
      <c r="G209" s="370"/>
      <c r="H209" s="370"/>
      <c r="I209" s="371"/>
      <c r="J209" s="139"/>
    </row>
    <row r="210" spans="3:10" ht="27.75" customHeight="1">
      <c r="C210" s="367"/>
      <c r="D210" s="368"/>
      <c r="E210" s="369"/>
      <c r="F210" s="370"/>
      <c r="G210" s="370"/>
      <c r="H210" s="370"/>
      <c r="I210" s="371"/>
      <c r="J210" s="139"/>
    </row>
    <row r="211" spans="3:10" ht="27.75" customHeight="1">
      <c r="C211" s="367"/>
      <c r="D211" s="368"/>
      <c r="E211" s="369"/>
      <c r="F211" s="370"/>
      <c r="G211" s="370"/>
      <c r="H211" s="370"/>
      <c r="I211" s="371"/>
      <c r="J211" s="139"/>
    </row>
    <row r="212" spans="3:10" ht="27.75" customHeight="1">
      <c r="C212" s="372" t="s">
        <v>167</v>
      </c>
      <c r="D212" s="373"/>
      <c r="E212" s="373"/>
      <c r="F212" s="373"/>
      <c r="G212" s="373"/>
      <c r="H212" s="373"/>
      <c r="I212" s="374"/>
      <c r="J212" s="72" t="s">
        <v>125</v>
      </c>
    </row>
    <row r="213" spans="3:10" ht="29.25" customHeight="1">
      <c r="C213" s="375"/>
      <c r="D213" s="331"/>
      <c r="E213" s="331"/>
      <c r="F213" s="331"/>
      <c r="G213" s="331"/>
      <c r="H213" s="331"/>
      <c r="I213" s="376"/>
      <c r="J213" s="139"/>
    </row>
    <row r="214" spans="3:10" ht="29.25" customHeight="1">
      <c r="C214" s="375"/>
      <c r="D214" s="331"/>
      <c r="E214" s="331"/>
      <c r="F214" s="331"/>
      <c r="G214" s="331"/>
      <c r="H214" s="331"/>
      <c r="I214" s="376"/>
      <c r="J214" s="139"/>
    </row>
    <row r="215" spans="3:10" ht="27.75" customHeight="1">
      <c r="C215" s="396" t="s">
        <v>168</v>
      </c>
      <c r="D215" s="397"/>
      <c r="E215" s="397"/>
      <c r="F215" s="397"/>
      <c r="G215" s="397"/>
      <c r="H215" s="397"/>
      <c r="I215" s="397"/>
      <c r="J215" s="398"/>
    </row>
    <row r="216" spans="3:10" ht="34.5" customHeight="1">
      <c r="C216" s="402" t="s">
        <v>169</v>
      </c>
      <c r="D216" s="403"/>
      <c r="E216" s="403"/>
      <c r="F216" s="403"/>
      <c r="G216" s="403"/>
      <c r="H216" s="403"/>
      <c r="I216" s="403"/>
      <c r="J216" s="404"/>
    </row>
    <row r="217" spans="3:10" ht="44.25" customHeight="1">
      <c r="C217" s="405" t="s">
        <v>170</v>
      </c>
      <c r="D217" s="406"/>
      <c r="E217" s="406"/>
      <c r="F217" s="406"/>
      <c r="G217" s="406"/>
      <c r="H217" s="406"/>
      <c r="I217" s="407"/>
      <c r="J217" s="408"/>
    </row>
    <row r="218" spans="3:10" ht="35.450000000000003" customHeight="1">
      <c r="C218" s="409" t="s">
        <v>171</v>
      </c>
      <c r="D218" s="407"/>
      <c r="E218" s="407"/>
      <c r="F218" s="407"/>
      <c r="G218" s="407"/>
      <c r="H218" s="407"/>
      <c r="I218" s="407"/>
      <c r="J218" s="408"/>
    </row>
    <row r="219" spans="3:10" ht="53.25" customHeight="1">
      <c r="C219" s="405" t="s">
        <v>172</v>
      </c>
      <c r="D219" s="406"/>
      <c r="E219" s="406"/>
      <c r="F219" s="406"/>
      <c r="G219" s="406"/>
      <c r="H219" s="406"/>
      <c r="I219" s="407"/>
      <c r="J219" s="408"/>
    </row>
    <row r="220" spans="3:10" ht="37.5" customHeight="1">
      <c r="C220" s="405" t="s">
        <v>173</v>
      </c>
      <c r="D220" s="406"/>
      <c r="E220" s="406"/>
      <c r="F220" s="406"/>
      <c r="G220" s="406"/>
      <c r="H220" s="406"/>
      <c r="I220" s="407"/>
      <c r="J220" s="408"/>
    </row>
    <row r="221" spans="3:10" ht="82.5" customHeight="1">
      <c r="C221" s="409" t="s">
        <v>174</v>
      </c>
      <c r="D221" s="407"/>
      <c r="E221" s="407"/>
      <c r="F221" s="407"/>
      <c r="G221" s="407"/>
      <c r="H221" s="407"/>
      <c r="I221" s="407"/>
      <c r="J221" s="408"/>
    </row>
    <row r="222" spans="3:10" ht="79.5" customHeight="1">
      <c r="C222" s="405" t="s">
        <v>175</v>
      </c>
      <c r="D222" s="406"/>
      <c r="E222" s="406"/>
      <c r="F222" s="406"/>
      <c r="G222" s="406"/>
      <c r="H222" s="406"/>
      <c r="I222" s="407"/>
      <c r="J222" s="408"/>
    </row>
    <row r="223" spans="3:10" ht="78" customHeight="1">
      <c r="C223" s="405" t="s">
        <v>176</v>
      </c>
      <c r="D223" s="406"/>
      <c r="E223" s="406"/>
      <c r="F223" s="406"/>
      <c r="G223" s="406"/>
      <c r="H223" s="406"/>
      <c r="I223" s="407"/>
      <c r="J223" s="408"/>
    </row>
    <row r="224" spans="3:10" ht="78" customHeight="1">
      <c r="C224" s="410" t="s">
        <v>849</v>
      </c>
      <c r="D224" s="411"/>
      <c r="E224" s="411"/>
      <c r="F224" s="411"/>
      <c r="G224" s="411"/>
      <c r="H224" s="411"/>
      <c r="I224" s="411"/>
      <c r="J224" s="412"/>
    </row>
    <row r="225" spans="3:10" ht="250.5" customHeight="1">
      <c r="C225" s="434" t="s">
        <v>843</v>
      </c>
      <c r="D225" s="435"/>
      <c r="E225" s="435"/>
      <c r="F225" s="435"/>
      <c r="G225" s="435"/>
      <c r="H225" s="435"/>
      <c r="I225" s="435"/>
      <c r="J225" s="436"/>
    </row>
    <row r="226" spans="3:10" ht="274.5" customHeight="1">
      <c r="C226" s="431" t="s">
        <v>844</v>
      </c>
      <c r="D226" s="432"/>
      <c r="E226" s="432"/>
      <c r="F226" s="432"/>
      <c r="G226" s="432"/>
      <c r="H226" s="432"/>
      <c r="I226" s="432"/>
      <c r="J226" s="433"/>
    </row>
    <row r="227" spans="3:10" ht="141" customHeight="1">
      <c r="C227" s="154" t="s">
        <v>845</v>
      </c>
      <c r="D227" s="155"/>
      <c r="E227" s="155"/>
      <c r="F227" s="155"/>
      <c r="G227" s="155"/>
      <c r="H227" s="155"/>
      <c r="I227" s="155"/>
      <c r="J227" s="156"/>
    </row>
    <row r="228" spans="3:10">
      <c r="C228" s="386" t="s">
        <v>177</v>
      </c>
      <c r="D228" s="387"/>
      <c r="E228" s="387"/>
      <c r="F228" s="388"/>
      <c r="G228" s="389" t="s">
        <v>177</v>
      </c>
      <c r="H228" s="387"/>
      <c r="I228" s="387"/>
      <c r="J228" s="390"/>
    </row>
    <row r="229" spans="3:10">
      <c r="C229" s="391" t="s">
        <v>178</v>
      </c>
      <c r="D229" s="392"/>
      <c r="E229" s="392"/>
      <c r="F229" s="393"/>
      <c r="G229" s="394" t="s">
        <v>179</v>
      </c>
      <c r="H229" s="392"/>
      <c r="I229" s="392"/>
      <c r="J229" s="395"/>
    </row>
    <row r="230" spans="3:10" ht="26.45" customHeight="1">
      <c r="C230" s="399"/>
      <c r="D230" s="400"/>
      <c r="E230" s="400"/>
      <c r="F230" s="400"/>
      <c r="G230" s="400"/>
      <c r="H230" s="400"/>
      <c r="I230" s="400"/>
      <c r="J230" s="401"/>
    </row>
    <row r="231" spans="3:10" ht="18.75">
      <c r="C231" s="413" t="s">
        <v>180</v>
      </c>
      <c r="D231" s="414"/>
      <c r="E231" s="414"/>
      <c r="F231" s="414"/>
      <c r="G231" s="415"/>
      <c r="H231" s="416" t="s">
        <v>181</v>
      </c>
      <c r="I231" s="417"/>
      <c r="J231" s="418"/>
    </row>
    <row r="232" spans="3:10" ht="18.75">
      <c r="C232" s="119"/>
      <c r="D232" s="120"/>
      <c r="E232" s="120"/>
      <c r="F232" s="120"/>
      <c r="G232" s="120"/>
      <c r="H232" s="383" t="s">
        <v>182</v>
      </c>
      <c r="I232" s="384"/>
      <c r="J232" s="385"/>
    </row>
    <row r="233" spans="3:10" ht="19.5" thickBot="1">
      <c r="C233" s="257"/>
      <c r="D233" s="258"/>
      <c r="E233" s="258"/>
      <c r="F233" s="258"/>
      <c r="G233" s="258"/>
      <c r="H233" s="258"/>
      <c r="I233" s="258"/>
      <c r="J233" s="259"/>
    </row>
    <row r="234" spans="3:10">
      <c r="C234" s="23" t="s">
        <v>183</v>
      </c>
    </row>
    <row r="235" spans="3:10">
      <c r="C235"/>
      <c r="D235"/>
      <c r="E235"/>
      <c r="F235"/>
      <c r="G235"/>
      <c r="H235"/>
      <c r="I235"/>
      <c r="J235"/>
    </row>
    <row r="236" spans="3:10">
      <c r="C236"/>
      <c r="D236"/>
      <c r="E236"/>
      <c r="F236"/>
      <c r="G236"/>
      <c r="H236"/>
      <c r="I236"/>
      <c r="J236"/>
    </row>
    <row r="238" spans="3:10">
      <c r="C238"/>
      <c r="D238"/>
      <c r="E238"/>
      <c r="F238"/>
      <c r="G238"/>
      <c r="H238"/>
      <c r="I238"/>
      <c r="J238"/>
    </row>
  </sheetData>
  <sheetProtection sheet="1" objects="1" scenarios="1" insertRows="0"/>
  <mergeCells count="400">
    <mergeCell ref="D43:E43"/>
    <mergeCell ref="G18:I18"/>
    <mergeCell ref="C22:C23"/>
    <mergeCell ref="C16:D16"/>
    <mergeCell ref="C18:D18"/>
    <mergeCell ref="E18:F18"/>
    <mergeCell ref="H71:J71"/>
    <mergeCell ref="H72:J72"/>
    <mergeCell ref="C71:D71"/>
    <mergeCell ref="E72:G72"/>
    <mergeCell ref="E70:G70"/>
    <mergeCell ref="E71:G71"/>
    <mergeCell ref="C63:J63"/>
    <mergeCell ref="D55:F55"/>
    <mergeCell ref="C51:J51"/>
    <mergeCell ref="D46:J46"/>
    <mergeCell ref="E69:G69"/>
    <mergeCell ref="C61:J61"/>
    <mergeCell ref="E17:F17"/>
    <mergeCell ref="D35:J35"/>
    <mergeCell ref="C19:D19"/>
    <mergeCell ref="E19:J19"/>
    <mergeCell ref="G22:G23"/>
    <mergeCell ref="E20:F20"/>
    <mergeCell ref="H20:J20"/>
    <mergeCell ref="D45:E45"/>
    <mergeCell ref="F45:G45"/>
    <mergeCell ref="C135:J135"/>
    <mergeCell ref="J159:J160"/>
    <mergeCell ref="H132:I132"/>
    <mergeCell ref="C118:I118"/>
    <mergeCell ref="D122:I122"/>
    <mergeCell ref="E21:J21"/>
    <mergeCell ref="D27:J27"/>
    <mergeCell ref="C69:D69"/>
    <mergeCell ref="H45:J45"/>
    <mergeCell ref="C49:J49"/>
    <mergeCell ref="G24:J25"/>
    <mergeCell ref="D26:F26"/>
    <mergeCell ref="C28:F28"/>
    <mergeCell ref="D34:J34"/>
    <mergeCell ref="C20:D20"/>
    <mergeCell ref="H70:J70"/>
    <mergeCell ref="G28:J28"/>
    <mergeCell ref="C130:E130"/>
    <mergeCell ref="F130:G130"/>
    <mergeCell ref="D33:J33"/>
    <mergeCell ref="C125:I125"/>
    <mergeCell ref="F189:G189"/>
    <mergeCell ref="H189:I189"/>
    <mergeCell ref="C188:E188"/>
    <mergeCell ref="C183:J183"/>
    <mergeCell ref="H163:I163"/>
    <mergeCell ref="F175:G176"/>
    <mergeCell ref="C141:I141"/>
    <mergeCell ref="F171:G171"/>
    <mergeCell ref="H168:I168"/>
    <mergeCell ref="D159:E160"/>
    <mergeCell ref="D156:E156"/>
    <mergeCell ref="H161:I161"/>
    <mergeCell ref="C178:E178"/>
    <mergeCell ref="H159:I160"/>
    <mergeCell ref="H156:I156"/>
    <mergeCell ref="F159:G160"/>
    <mergeCell ref="C174:J174"/>
    <mergeCell ref="H172:I172"/>
    <mergeCell ref="H155:I155"/>
    <mergeCell ref="C150:C151"/>
    <mergeCell ref="C157:I157"/>
    <mergeCell ref="C158:J158"/>
    <mergeCell ref="H150:I151"/>
    <mergeCell ref="H127:I128"/>
    <mergeCell ref="C126:J126"/>
    <mergeCell ref="F127:G128"/>
    <mergeCell ref="J127:J128"/>
    <mergeCell ref="D123:I123"/>
    <mergeCell ref="H129:I129"/>
    <mergeCell ref="F131:G131"/>
    <mergeCell ref="F132:G132"/>
    <mergeCell ref="H131:I131"/>
    <mergeCell ref="C226:J226"/>
    <mergeCell ref="H180:I180"/>
    <mergeCell ref="F188:G188"/>
    <mergeCell ref="H188:I188"/>
    <mergeCell ref="C186:E186"/>
    <mergeCell ref="F186:G186"/>
    <mergeCell ref="C187:E187"/>
    <mergeCell ref="F187:G187"/>
    <mergeCell ref="H187:I187"/>
    <mergeCell ref="C184:E185"/>
    <mergeCell ref="C182:I182"/>
    <mergeCell ref="C197:E197"/>
    <mergeCell ref="C204:D204"/>
    <mergeCell ref="E204:I204"/>
    <mergeCell ref="C205:D205"/>
    <mergeCell ref="E205:I205"/>
    <mergeCell ref="H186:I186"/>
    <mergeCell ref="J184:J185"/>
    <mergeCell ref="H184:I185"/>
    <mergeCell ref="F184:G185"/>
    <mergeCell ref="C225:J225"/>
    <mergeCell ref="C222:H222"/>
    <mergeCell ref="C211:D211"/>
    <mergeCell ref="E211:I211"/>
    <mergeCell ref="D171:E171"/>
    <mergeCell ref="H190:I190"/>
    <mergeCell ref="C143:I143"/>
    <mergeCell ref="C142:J142"/>
    <mergeCell ref="D150:E151"/>
    <mergeCell ref="D155:E155"/>
    <mergeCell ref="J166:J167"/>
    <mergeCell ref="F172:G172"/>
    <mergeCell ref="D168:E168"/>
    <mergeCell ref="F168:G168"/>
    <mergeCell ref="C180:E180"/>
    <mergeCell ref="F180:G180"/>
    <mergeCell ref="C173:I173"/>
    <mergeCell ref="D166:E167"/>
    <mergeCell ref="F166:G167"/>
    <mergeCell ref="C179:E179"/>
    <mergeCell ref="C177:E177"/>
    <mergeCell ref="D161:E161"/>
    <mergeCell ref="F161:G161"/>
    <mergeCell ref="C166:C167"/>
    <mergeCell ref="H179:I179"/>
    <mergeCell ref="H170:I170"/>
    <mergeCell ref="C159:C160"/>
    <mergeCell ref="C189:E189"/>
    <mergeCell ref="E201:I201"/>
    <mergeCell ref="C190:E190"/>
    <mergeCell ref="F196:G196"/>
    <mergeCell ref="C198:I198"/>
    <mergeCell ref="C200:J200"/>
    <mergeCell ref="F193:G194"/>
    <mergeCell ref="J193:J194"/>
    <mergeCell ref="C199:J199"/>
    <mergeCell ref="C192:J192"/>
    <mergeCell ref="C191:I191"/>
    <mergeCell ref="H196:I196"/>
    <mergeCell ref="F197:G197"/>
    <mergeCell ref="H197:I197"/>
    <mergeCell ref="H193:I194"/>
    <mergeCell ref="C193:E194"/>
    <mergeCell ref="F195:G195"/>
    <mergeCell ref="C195:E195"/>
    <mergeCell ref="C196:E196"/>
    <mergeCell ref="F190:G190"/>
    <mergeCell ref="C201:D201"/>
    <mergeCell ref="H195:I195"/>
    <mergeCell ref="H232:J232"/>
    <mergeCell ref="C228:F228"/>
    <mergeCell ref="G228:J228"/>
    <mergeCell ref="C229:F229"/>
    <mergeCell ref="G229:J229"/>
    <mergeCell ref="C215:J215"/>
    <mergeCell ref="C230:J230"/>
    <mergeCell ref="C216:J216"/>
    <mergeCell ref="C217:H217"/>
    <mergeCell ref="I217:J217"/>
    <mergeCell ref="C218:H218"/>
    <mergeCell ref="I218:J218"/>
    <mergeCell ref="C219:H219"/>
    <mergeCell ref="I219:J219"/>
    <mergeCell ref="C220:H220"/>
    <mergeCell ref="I220:J220"/>
    <mergeCell ref="C224:J224"/>
    <mergeCell ref="C221:H221"/>
    <mergeCell ref="I221:J221"/>
    <mergeCell ref="I222:J222"/>
    <mergeCell ref="C223:H223"/>
    <mergeCell ref="I223:J223"/>
    <mergeCell ref="C231:G231"/>
    <mergeCell ref="H231:J231"/>
    <mergeCell ref="C210:D210"/>
    <mergeCell ref="E210:I210"/>
    <mergeCell ref="C212:I212"/>
    <mergeCell ref="C214:I214"/>
    <mergeCell ref="C213:I213"/>
    <mergeCell ref="C207:D207"/>
    <mergeCell ref="E207:J207"/>
    <mergeCell ref="C202:D202"/>
    <mergeCell ref="E202:I202"/>
    <mergeCell ref="C206:D206"/>
    <mergeCell ref="E206:I206"/>
    <mergeCell ref="C203:D203"/>
    <mergeCell ref="E203:I203"/>
    <mergeCell ref="C209:D209"/>
    <mergeCell ref="E209:I209"/>
    <mergeCell ref="C208:D208"/>
    <mergeCell ref="E208:I208"/>
    <mergeCell ref="C136:G137"/>
    <mergeCell ref="H138:I138"/>
    <mergeCell ref="C140:G140"/>
    <mergeCell ref="F156:G156"/>
    <mergeCell ref="C144:I144"/>
    <mergeCell ref="H152:I152"/>
    <mergeCell ref="H136:I137"/>
    <mergeCell ref="C147:I147"/>
    <mergeCell ref="C148:J148"/>
    <mergeCell ref="F150:G151"/>
    <mergeCell ref="H140:I140"/>
    <mergeCell ref="D152:E152"/>
    <mergeCell ref="F155:G155"/>
    <mergeCell ref="F154:G154"/>
    <mergeCell ref="D154:E154"/>
    <mergeCell ref="H154:I154"/>
    <mergeCell ref="F152:G152"/>
    <mergeCell ref="C15:D15"/>
    <mergeCell ref="D2:J2"/>
    <mergeCell ref="C13:J13"/>
    <mergeCell ref="D3:E3"/>
    <mergeCell ref="D4:E4"/>
    <mergeCell ref="D5:E5"/>
    <mergeCell ref="D8:E8"/>
    <mergeCell ref="D9:E9"/>
    <mergeCell ref="F8:G8"/>
    <mergeCell ref="H8:J8"/>
    <mergeCell ref="D11:E11"/>
    <mergeCell ref="H9:J9"/>
    <mergeCell ref="F9:G9"/>
    <mergeCell ref="H11:J11"/>
    <mergeCell ref="D10:J10"/>
    <mergeCell ref="C7:J7"/>
    <mergeCell ref="C12:J12"/>
    <mergeCell ref="F11:G11"/>
    <mergeCell ref="E15:J15"/>
    <mergeCell ref="C17:D17"/>
    <mergeCell ref="H43:J43"/>
    <mergeCell ref="C78:J78"/>
    <mergeCell ref="H80:J80"/>
    <mergeCell ref="C14:D14"/>
    <mergeCell ref="F44:G44"/>
    <mergeCell ref="E16:F16"/>
    <mergeCell ref="G16:I16"/>
    <mergeCell ref="D29:J29"/>
    <mergeCell ref="D30:J30"/>
    <mergeCell ref="D31:J31"/>
    <mergeCell ref="C32:J32"/>
    <mergeCell ref="C21:D21"/>
    <mergeCell ref="G26:H26"/>
    <mergeCell ref="I26:J26"/>
    <mergeCell ref="D36:E36"/>
    <mergeCell ref="G36:J36"/>
    <mergeCell ref="D37:J37"/>
    <mergeCell ref="H38:J38"/>
    <mergeCell ref="H44:J44"/>
    <mergeCell ref="D39:J39"/>
    <mergeCell ref="D42:J42"/>
    <mergeCell ref="E14:J14"/>
    <mergeCell ref="F43:G43"/>
    <mergeCell ref="C79:D79"/>
    <mergeCell ref="E79:G79"/>
    <mergeCell ref="C80:D80"/>
    <mergeCell ref="H82:J82"/>
    <mergeCell ref="H81:J81"/>
    <mergeCell ref="C131:E131"/>
    <mergeCell ref="F133:G133"/>
    <mergeCell ref="D124:I124"/>
    <mergeCell ref="D92:G92"/>
    <mergeCell ref="C88:J88"/>
    <mergeCell ref="C112:F112"/>
    <mergeCell ref="C132:E132"/>
    <mergeCell ref="F129:G129"/>
    <mergeCell ref="H133:I133"/>
    <mergeCell ref="C108:H108"/>
    <mergeCell ref="C109:H109"/>
    <mergeCell ref="C116:G116"/>
    <mergeCell ref="C117:G117"/>
    <mergeCell ref="C119:J119"/>
    <mergeCell ref="C120:J120"/>
    <mergeCell ref="C110:I110"/>
    <mergeCell ref="C114:I114"/>
    <mergeCell ref="D121:I121"/>
    <mergeCell ref="C115:J115"/>
    <mergeCell ref="C233:J233"/>
    <mergeCell ref="C47:D47"/>
    <mergeCell ref="G54:H54"/>
    <mergeCell ref="I54:J54"/>
    <mergeCell ref="D54:F54"/>
    <mergeCell ref="D59:J59"/>
    <mergeCell ref="D153:E153"/>
    <mergeCell ref="F153:G153"/>
    <mergeCell ref="H153:I153"/>
    <mergeCell ref="D169:E169"/>
    <mergeCell ref="F169:G169"/>
    <mergeCell ref="H169:I169"/>
    <mergeCell ref="D170:E170"/>
    <mergeCell ref="C107:J107"/>
    <mergeCell ref="C77:D77"/>
    <mergeCell ref="C60:J60"/>
    <mergeCell ref="C72:D72"/>
    <mergeCell ref="E47:G47"/>
    <mergeCell ref="I47:J47"/>
    <mergeCell ref="F162:G162"/>
    <mergeCell ref="F163:G163"/>
    <mergeCell ref="D58:F58"/>
    <mergeCell ref="H166:I167"/>
    <mergeCell ref="C73:J73"/>
    <mergeCell ref="E86:J86"/>
    <mergeCell ref="C102:I102"/>
    <mergeCell ref="C95:J95"/>
    <mergeCell ref="D91:G91"/>
    <mergeCell ref="C97:J97"/>
    <mergeCell ref="C98:J98"/>
    <mergeCell ref="J150:J151"/>
    <mergeCell ref="C145:I145"/>
    <mergeCell ref="D100:G100"/>
    <mergeCell ref="C113:F113"/>
    <mergeCell ref="D105:E105"/>
    <mergeCell ref="C134:I134"/>
    <mergeCell ref="J136:J137"/>
    <mergeCell ref="C127:E128"/>
    <mergeCell ref="C133:E133"/>
    <mergeCell ref="C138:G138"/>
    <mergeCell ref="C139:G139"/>
    <mergeCell ref="D90:G90"/>
    <mergeCell ref="H90:J90"/>
    <mergeCell ref="C103:J103"/>
    <mergeCell ref="H91:J91"/>
    <mergeCell ref="D101:G101"/>
    <mergeCell ref="C129:E129"/>
    <mergeCell ref="H130:I130"/>
    <mergeCell ref="C85:D85"/>
    <mergeCell ref="E85:J85"/>
    <mergeCell ref="C87:J87"/>
    <mergeCell ref="C86:D86"/>
    <mergeCell ref="C64:J66"/>
    <mergeCell ref="C62:J62"/>
    <mergeCell ref="D38:E38"/>
    <mergeCell ref="F40:G40"/>
    <mergeCell ref="C41:J41"/>
    <mergeCell ref="D44:E44"/>
    <mergeCell ref="H40:J40"/>
    <mergeCell ref="D40:E40"/>
    <mergeCell ref="E81:G81"/>
    <mergeCell ref="C81:D81"/>
    <mergeCell ref="C84:D84"/>
    <mergeCell ref="C82:D82"/>
    <mergeCell ref="E82:G82"/>
    <mergeCell ref="C83:J83"/>
    <mergeCell ref="C74:D74"/>
    <mergeCell ref="C75:D75"/>
    <mergeCell ref="C76:D76"/>
    <mergeCell ref="E84:J84"/>
    <mergeCell ref="H79:J79"/>
    <mergeCell ref="E80:G80"/>
    <mergeCell ref="C50:J50"/>
    <mergeCell ref="H74:J74"/>
    <mergeCell ref="E75:G75"/>
    <mergeCell ref="H75:J75"/>
    <mergeCell ref="E77:G77"/>
    <mergeCell ref="E74:G74"/>
    <mergeCell ref="H76:J76"/>
    <mergeCell ref="E76:G76"/>
    <mergeCell ref="C68:J68"/>
    <mergeCell ref="I55:J55"/>
    <mergeCell ref="G55:H55"/>
    <mergeCell ref="C67:J67"/>
    <mergeCell ref="D57:F57"/>
    <mergeCell ref="D56:F56"/>
    <mergeCell ref="C53:J53"/>
    <mergeCell ref="H69:J69"/>
    <mergeCell ref="C52:J52"/>
    <mergeCell ref="H77:J77"/>
    <mergeCell ref="C70:D70"/>
    <mergeCell ref="C111:J111"/>
    <mergeCell ref="C96:J96"/>
    <mergeCell ref="C99:J99"/>
    <mergeCell ref="D93:G93"/>
    <mergeCell ref="C106:I106"/>
    <mergeCell ref="H93:J93"/>
    <mergeCell ref="C94:J94"/>
    <mergeCell ref="F105:H105"/>
    <mergeCell ref="H92:J92"/>
    <mergeCell ref="F104:H104"/>
    <mergeCell ref="D104:E104"/>
    <mergeCell ref="C89:J89"/>
    <mergeCell ref="H139:I139"/>
    <mergeCell ref="C227:J227"/>
    <mergeCell ref="C146:I146"/>
    <mergeCell ref="C149:J149"/>
    <mergeCell ref="F178:G178"/>
    <mergeCell ref="H178:I178"/>
    <mergeCell ref="H181:I181"/>
    <mergeCell ref="D163:E163"/>
    <mergeCell ref="D162:E162"/>
    <mergeCell ref="H175:I176"/>
    <mergeCell ref="J175:J176"/>
    <mergeCell ref="F181:G181"/>
    <mergeCell ref="H171:I171"/>
    <mergeCell ref="F170:G170"/>
    <mergeCell ref="C175:E176"/>
    <mergeCell ref="C181:E181"/>
    <mergeCell ref="F177:G177"/>
    <mergeCell ref="H177:I177"/>
    <mergeCell ref="C165:J165"/>
    <mergeCell ref="D172:E172"/>
    <mergeCell ref="F179:G179"/>
    <mergeCell ref="C164:I164"/>
    <mergeCell ref="H162:I162"/>
  </mergeCells>
  <phoneticPr fontId="1" type="noConversion"/>
  <dataValidations count="10">
    <dataValidation type="textLength" errorStyle="warning" allowBlank="1" showInputMessage="1" showErrorMessage="1" errorTitle="Wprowadź numer REGON" error="Wprowadź poprawny numer regon (9-14 znaków)." sqref="G17">
      <formula1>9</formula1>
      <formula2>14</formula2>
    </dataValidation>
    <dataValidation type="decimal" allowBlank="1" showInputMessage="1" showErrorMessage="1" sqref="D9:E9">
      <formula1>0</formula1>
      <formula2>999</formula2>
    </dataValidation>
    <dataValidation operator="equal" allowBlank="1" showInputMessage="1" showErrorMessage="1" sqref="D38:E38 D29:J29"/>
    <dataValidation type="list" allowBlank="1" showDropDown="1" showInputMessage="1" showErrorMessage="1" sqref="D5:E6">
      <formula1>#REF!</formula1>
    </dataValidation>
    <dataValidation type="date" errorStyle="warning" allowBlank="1" showInputMessage="1" showErrorMessage="1" errorTitle="Niepoprawne dane" error="Wpisz datę, np. 2013-01-01" promptTitle="Wprowadź datę " sqref="E16:F16">
      <formula1>37622</formula1>
      <formula2>47484</formula2>
    </dataValidation>
    <dataValidation type="list" allowBlank="1" showInputMessage="1" showErrorMessage="1" sqref="F129:F133 G130:G133">
      <formula1>"Terminowe,Przeterminowane,Przedawnione"</formula1>
    </dataValidation>
    <dataValidation allowBlank="1" showInputMessage="1" showErrorMessage="1" error="Wprowadź poprawny NIP (10 znaków)" sqref="H38:J38"/>
    <dataValidation type="whole" operator="greaterThanOrEqual" allowBlank="1" showInputMessage="1" showErrorMessage="1" errorTitle="Zła wartość" error="Wprowadź wartość liczbową &gt;0" sqref="J105 J101">
      <formula1>0</formula1>
    </dataValidation>
    <dataValidation type="list" allowBlank="1" showInputMessage="1" showErrorMessage="1" sqref="I105 I109 I113 I117 I101">
      <formula1>"Tak,Nie"</formula1>
    </dataValidation>
    <dataValidation type="list" allowBlank="1" showInputMessage="1" showErrorMessage="1" sqref="E47:G47">
      <formula1>"TAK,NIE"</formula1>
    </dataValidation>
  </dataValidations>
  <printOptions horizontalCentered="1"/>
  <pageMargins left="0.19685039370078741" right="0.19685039370078741" top="0.39370078740157483" bottom="0.82677165354330717" header="0.31496062992125984" footer="0.39370078740157483"/>
  <pageSetup paperSize="9" scale="55" fitToHeight="0" orientation="portrait" r:id="rId1"/>
  <headerFooter differentFirst="1" alignWithMargins="0">
    <oddFooter>&amp;R&amp;P/&amp;N</oddFooter>
    <firstFooter>&amp;C&amp;G</firstFooter>
  </headerFooter>
  <rowBreaks count="4" manualBreakCount="4">
    <brk id="31" min="2" max="9" man="1"/>
    <brk id="53" min="2" max="9" man="1"/>
    <brk id="86" min="2" max="9" man="1"/>
    <brk id="214" min="2" max="9" man="1"/>
  </rowBreaks>
  <colBreaks count="2" manualBreakCount="2">
    <brk id="1" max="1048575" man="1"/>
    <brk id="4" min="1" max="234" man="1"/>
  </colBreaks>
  <drawing r:id="rId2"/>
  <legacyDrawing r:id="rId3"/>
  <legacyDrawingHF r:id="rId4"/>
  <controls>
    <mc:AlternateContent xmlns:mc="http://schemas.openxmlformats.org/markup-compatibility/2006">
      <mc:Choice Requires="x14">
        <control shapeId="1804" r:id="rId5" name="OptionButton24">
          <controlPr defaultSize="0" autoLine="0" r:id="rId6">
            <anchor moveWithCells="1">
              <from>
                <xdr:col>8</xdr:col>
                <xdr:colOff>933450</xdr:colOff>
                <xdr:row>26</xdr:row>
                <xdr:rowOff>114300</xdr:rowOff>
              </from>
              <to>
                <xdr:col>9</xdr:col>
                <xdr:colOff>885825</xdr:colOff>
                <xdr:row>26</xdr:row>
                <xdr:rowOff>400050</xdr:rowOff>
              </to>
            </anchor>
          </controlPr>
        </control>
      </mc:Choice>
      <mc:Fallback>
        <control shapeId="1804" r:id="rId5" name="OptionButton24"/>
      </mc:Fallback>
    </mc:AlternateContent>
    <mc:AlternateContent xmlns:mc="http://schemas.openxmlformats.org/markup-compatibility/2006">
      <mc:Choice Requires="x14">
        <control shapeId="1803" r:id="rId7" name="OptionButton23">
          <controlPr defaultSize="0" autoLine="0" r:id="rId8">
            <anchor moveWithCells="1">
              <from>
                <xdr:col>7</xdr:col>
                <xdr:colOff>419100</xdr:colOff>
                <xdr:row>26</xdr:row>
                <xdr:rowOff>133350</xdr:rowOff>
              </from>
              <to>
                <xdr:col>8</xdr:col>
                <xdr:colOff>361950</xdr:colOff>
                <xdr:row>26</xdr:row>
                <xdr:rowOff>409575</xdr:rowOff>
              </to>
            </anchor>
          </controlPr>
        </control>
      </mc:Choice>
      <mc:Fallback>
        <control shapeId="1803" r:id="rId7" name="OptionButton23"/>
      </mc:Fallback>
    </mc:AlternateContent>
    <mc:AlternateContent xmlns:mc="http://schemas.openxmlformats.org/markup-compatibility/2006">
      <mc:Choice Requires="x14">
        <control shapeId="1802" r:id="rId9" name="OptionButton22">
          <controlPr defaultSize="0" autoLine="0" r:id="rId10">
            <anchor moveWithCells="1">
              <from>
                <xdr:col>6</xdr:col>
                <xdr:colOff>409575</xdr:colOff>
                <xdr:row>26</xdr:row>
                <xdr:rowOff>104775</xdr:rowOff>
              </from>
              <to>
                <xdr:col>6</xdr:col>
                <xdr:colOff>1323975</xdr:colOff>
                <xdr:row>26</xdr:row>
                <xdr:rowOff>400050</xdr:rowOff>
              </to>
            </anchor>
          </controlPr>
        </control>
      </mc:Choice>
      <mc:Fallback>
        <control shapeId="1802" r:id="rId9" name="OptionButton22"/>
      </mc:Fallback>
    </mc:AlternateContent>
    <mc:AlternateContent xmlns:mc="http://schemas.openxmlformats.org/markup-compatibility/2006">
      <mc:Choice Requires="x14">
        <control shapeId="1801" r:id="rId11" name="OptionButton21">
          <controlPr defaultSize="0" autoLine="0" r:id="rId12">
            <anchor moveWithCells="1">
              <from>
                <xdr:col>5</xdr:col>
                <xdr:colOff>228600</xdr:colOff>
                <xdr:row>26</xdr:row>
                <xdr:rowOff>114300</xdr:rowOff>
              </from>
              <to>
                <xdr:col>6</xdr:col>
                <xdr:colOff>47625</xdr:colOff>
                <xdr:row>26</xdr:row>
                <xdr:rowOff>381000</xdr:rowOff>
              </to>
            </anchor>
          </controlPr>
        </control>
      </mc:Choice>
      <mc:Fallback>
        <control shapeId="1801" r:id="rId11" name="OptionButton21"/>
      </mc:Fallback>
    </mc:AlternateContent>
    <mc:AlternateContent xmlns:mc="http://schemas.openxmlformats.org/markup-compatibility/2006">
      <mc:Choice Requires="x14">
        <control shapeId="1800" r:id="rId13" name="OptionButton17">
          <controlPr defaultSize="0" autoLine="0" r:id="rId14">
            <anchor moveWithCells="1">
              <from>
                <xdr:col>4</xdr:col>
                <xdr:colOff>19050</xdr:colOff>
                <xdr:row>26</xdr:row>
                <xdr:rowOff>95250</xdr:rowOff>
              </from>
              <to>
                <xdr:col>4</xdr:col>
                <xdr:colOff>1171575</xdr:colOff>
                <xdr:row>26</xdr:row>
                <xdr:rowOff>381000</xdr:rowOff>
              </to>
            </anchor>
          </controlPr>
        </control>
      </mc:Choice>
      <mc:Fallback>
        <control shapeId="1800" r:id="rId13" name="OptionButton17"/>
      </mc:Fallback>
    </mc:AlternateContent>
    <mc:AlternateContent xmlns:mc="http://schemas.openxmlformats.org/markup-compatibility/2006">
      <mc:Choice Requires="x14">
        <control shapeId="1792" r:id="rId15" name="OptionButton13">
          <controlPr defaultSize="0" autoLine="0" r:id="rId16">
            <anchor moveWithCells="1">
              <from>
                <xdr:col>8</xdr:col>
                <xdr:colOff>85725</xdr:colOff>
                <xdr:row>3</xdr:row>
                <xdr:rowOff>180975</xdr:rowOff>
              </from>
              <to>
                <xdr:col>9</xdr:col>
                <xdr:colOff>400050</xdr:colOff>
                <xdr:row>3</xdr:row>
                <xdr:rowOff>609600</xdr:rowOff>
              </to>
            </anchor>
          </controlPr>
        </control>
      </mc:Choice>
      <mc:Fallback>
        <control shapeId="1792" r:id="rId15" name="OptionButton13"/>
      </mc:Fallback>
    </mc:AlternateContent>
    <mc:AlternateContent xmlns:mc="http://schemas.openxmlformats.org/markup-compatibility/2006">
      <mc:Choice Requires="x14">
        <control shapeId="1788" r:id="rId17" name="OptionButton9">
          <controlPr defaultSize="0" autoLine="0" r:id="rId18">
            <anchor moveWithCells="1">
              <from>
                <xdr:col>7</xdr:col>
                <xdr:colOff>76200</xdr:colOff>
                <xdr:row>3</xdr:row>
                <xdr:rowOff>247650</xdr:rowOff>
              </from>
              <to>
                <xdr:col>7</xdr:col>
                <xdr:colOff>1114425</xdr:colOff>
                <xdr:row>3</xdr:row>
                <xdr:rowOff>561975</xdr:rowOff>
              </to>
            </anchor>
          </controlPr>
        </control>
      </mc:Choice>
      <mc:Fallback>
        <control shapeId="1788" r:id="rId17" name="OptionButton9"/>
      </mc:Fallback>
    </mc:AlternateContent>
    <mc:AlternateContent xmlns:mc="http://schemas.openxmlformats.org/markup-compatibility/2006">
      <mc:Choice Requires="x14">
        <control shapeId="1786" r:id="rId19" name="OptionButton20">
          <controlPr defaultSize="0" autoLine="0" r:id="rId20">
            <anchor moveWithCells="1">
              <from>
                <xdr:col>9</xdr:col>
                <xdr:colOff>695325</xdr:colOff>
                <xdr:row>222</xdr:row>
                <xdr:rowOff>361950</xdr:rowOff>
              </from>
              <to>
                <xdr:col>9</xdr:col>
                <xdr:colOff>1495425</xdr:colOff>
                <xdr:row>222</xdr:row>
                <xdr:rowOff>704850</xdr:rowOff>
              </to>
            </anchor>
          </controlPr>
        </control>
      </mc:Choice>
      <mc:Fallback>
        <control shapeId="1786" r:id="rId19" name="OptionButton20"/>
      </mc:Fallback>
    </mc:AlternateContent>
    <mc:AlternateContent xmlns:mc="http://schemas.openxmlformats.org/markup-compatibility/2006">
      <mc:Choice Requires="x14">
        <control shapeId="1785" r:id="rId21" name="OptionButton19">
          <controlPr defaultSize="0" autoLine="0" r:id="rId22">
            <anchor moveWithCells="1">
              <from>
                <xdr:col>8</xdr:col>
                <xdr:colOff>876300</xdr:colOff>
                <xdr:row>222</xdr:row>
                <xdr:rowOff>390525</xdr:rowOff>
              </from>
              <to>
                <xdr:col>9</xdr:col>
                <xdr:colOff>447675</xdr:colOff>
                <xdr:row>222</xdr:row>
                <xdr:rowOff>666750</xdr:rowOff>
              </to>
            </anchor>
          </controlPr>
        </control>
      </mc:Choice>
      <mc:Fallback>
        <control shapeId="1785" r:id="rId21" name="OptionButton19"/>
      </mc:Fallback>
    </mc:AlternateContent>
    <mc:AlternateContent xmlns:mc="http://schemas.openxmlformats.org/markup-compatibility/2006">
      <mc:Choice Requires="x14">
        <control shapeId="1784" r:id="rId23" name="OptionButton18">
          <controlPr defaultSize="0" autoLine="0" r:id="rId24">
            <anchor moveWithCells="1">
              <from>
                <xdr:col>9</xdr:col>
                <xdr:colOff>695325</xdr:colOff>
                <xdr:row>222</xdr:row>
                <xdr:rowOff>276225</xdr:rowOff>
              </from>
              <to>
                <xdr:col>9</xdr:col>
                <xdr:colOff>1495425</xdr:colOff>
                <xdr:row>222</xdr:row>
                <xdr:rowOff>619125</xdr:rowOff>
              </to>
            </anchor>
          </controlPr>
        </control>
      </mc:Choice>
      <mc:Fallback>
        <control shapeId="1784" r:id="rId23" name="OptionButton18"/>
      </mc:Fallback>
    </mc:AlternateContent>
    <mc:AlternateContent xmlns:mc="http://schemas.openxmlformats.org/markup-compatibility/2006">
      <mc:Choice Requires="x14">
        <control shapeId="1782" r:id="rId25" name="OptionButton16">
          <controlPr defaultSize="0" autoLine="0" r:id="rId26">
            <anchor moveWithCells="1">
              <from>
                <xdr:col>9</xdr:col>
                <xdr:colOff>695325</xdr:colOff>
                <xdr:row>221</xdr:row>
                <xdr:rowOff>361950</xdr:rowOff>
              </from>
              <to>
                <xdr:col>9</xdr:col>
                <xdr:colOff>1495425</xdr:colOff>
                <xdr:row>221</xdr:row>
                <xdr:rowOff>714375</xdr:rowOff>
              </to>
            </anchor>
          </controlPr>
        </control>
      </mc:Choice>
      <mc:Fallback>
        <control shapeId="1782" r:id="rId25" name="OptionButton16"/>
      </mc:Fallback>
    </mc:AlternateContent>
    <mc:AlternateContent xmlns:mc="http://schemas.openxmlformats.org/markup-compatibility/2006">
      <mc:Choice Requires="x14">
        <control shapeId="1781" r:id="rId27" name="OptionButton15">
          <controlPr defaultSize="0" autoLine="0" r:id="rId28">
            <anchor moveWithCells="1">
              <from>
                <xdr:col>8</xdr:col>
                <xdr:colOff>876300</xdr:colOff>
                <xdr:row>221</xdr:row>
                <xdr:rowOff>390525</xdr:rowOff>
              </from>
              <to>
                <xdr:col>9</xdr:col>
                <xdr:colOff>447675</xdr:colOff>
                <xdr:row>221</xdr:row>
                <xdr:rowOff>676275</xdr:rowOff>
              </to>
            </anchor>
          </controlPr>
        </control>
      </mc:Choice>
      <mc:Fallback>
        <control shapeId="1781" r:id="rId27" name="OptionButton15"/>
      </mc:Fallback>
    </mc:AlternateContent>
    <mc:AlternateContent xmlns:mc="http://schemas.openxmlformats.org/markup-compatibility/2006">
      <mc:Choice Requires="x14">
        <control shapeId="1780" r:id="rId29" name="OptionButton14">
          <controlPr defaultSize="0" autoLine="0" r:id="rId30">
            <anchor moveWithCells="1">
              <from>
                <xdr:col>9</xdr:col>
                <xdr:colOff>695325</xdr:colOff>
                <xdr:row>221</xdr:row>
                <xdr:rowOff>276225</xdr:rowOff>
              </from>
              <to>
                <xdr:col>9</xdr:col>
                <xdr:colOff>1495425</xdr:colOff>
                <xdr:row>221</xdr:row>
                <xdr:rowOff>628650</xdr:rowOff>
              </to>
            </anchor>
          </controlPr>
        </control>
      </mc:Choice>
      <mc:Fallback>
        <control shapeId="1780" r:id="rId29" name="OptionButton14"/>
      </mc:Fallback>
    </mc:AlternateContent>
    <mc:AlternateContent xmlns:mc="http://schemas.openxmlformats.org/markup-compatibility/2006">
      <mc:Choice Requires="x14">
        <control shapeId="1778" r:id="rId31" name="OptionButton12">
          <controlPr defaultSize="0" autoLine="0" r:id="rId32">
            <anchor moveWithCells="1">
              <from>
                <xdr:col>9</xdr:col>
                <xdr:colOff>695325</xdr:colOff>
                <xdr:row>220</xdr:row>
                <xdr:rowOff>361950</xdr:rowOff>
              </from>
              <to>
                <xdr:col>9</xdr:col>
                <xdr:colOff>1495425</xdr:colOff>
                <xdr:row>220</xdr:row>
                <xdr:rowOff>714375</xdr:rowOff>
              </to>
            </anchor>
          </controlPr>
        </control>
      </mc:Choice>
      <mc:Fallback>
        <control shapeId="1778" r:id="rId31" name="OptionButton12"/>
      </mc:Fallback>
    </mc:AlternateContent>
    <mc:AlternateContent xmlns:mc="http://schemas.openxmlformats.org/markup-compatibility/2006">
      <mc:Choice Requires="x14">
        <control shapeId="1777" r:id="rId33" name="OptionButton11">
          <controlPr defaultSize="0" autoLine="0" r:id="rId34">
            <anchor moveWithCells="1">
              <from>
                <xdr:col>8</xdr:col>
                <xdr:colOff>876300</xdr:colOff>
                <xdr:row>220</xdr:row>
                <xdr:rowOff>390525</xdr:rowOff>
              </from>
              <to>
                <xdr:col>9</xdr:col>
                <xdr:colOff>447675</xdr:colOff>
                <xdr:row>220</xdr:row>
                <xdr:rowOff>676275</xdr:rowOff>
              </to>
            </anchor>
          </controlPr>
        </control>
      </mc:Choice>
      <mc:Fallback>
        <control shapeId="1777" r:id="rId33" name="OptionButton11"/>
      </mc:Fallback>
    </mc:AlternateContent>
    <mc:AlternateContent xmlns:mc="http://schemas.openxmlformats.org/markup-compatibility/2006">
      <mc:Choice Requires="x14">
        <control shapeId="1776" r:id="rId35" name="OptionButton10">
          <controlPr defaultSize="0" autoLine="0" r:id="rId36">
            <anchor moveWithCells="1">
              <from>
                <xdr:col>9</xdr:col>
                <xdr:colOff>695325</xdr:colOff>
                <xdr:row>220</xdr:row>
                <xdr:rowOff>276225</xdr:rowOff>
              </from>
              <to>
                <xdr:col>9</xdr:col>
                <xdr:colOff>1495425</xdr:colOff>
                <xdr:row>220</xdr:row>
                <xdr:rowOff>628650</xdr:rowOff>
              </to>
            </anchor>
          </controlPr>
        </control>
      </mc:Choice>
      <mc:Fallback>
        <control shapeId="1776" r:id="rId35" name="OptionButton10"/>
      </mc:Fallback>
    </mc:AlternateContent>
    <mc:AlternateContent xmlns:mc="http://schemas.openxmlformats.org/markup-compatibility/2006">
      <mc:Choice Requires="x14">
        <control shapeId="1772" r:id="rId37" name="OptionButton8">
          <controlPr defaultSize="0" autoLine="0" r:id="rId38">
            <anchor moveWithCells="1">
              <from>
                <xdr:col>9</xdr:col>
                <xdr:colOff>695325</xdr:colOff>
                <xdr:row>219</xdr:row>
                <xdr:rowOff>47625</xdr:rowOff>
              </from>
              <to>
                <xdr:col>9</xdr:col>
                <xdr:colOff>1495425</xdr:colOff>
                <xdr:row>219</xdr:row>
                <xdr:rowOff>400050</xdr:rowOff>
              </to>
            </anchor>
          </controlPr>
        </control>
      </mc:Choice>
      <mc:Fallback>
        <control shapeId="1772" r:id="rId37" name="OptionButton8"/>
      </mc:Fallback>
    </mc:AlternateContent>
    <mc:AlternateContent xmlns:mc="http://schemas.openxmlformats.org/markup-compatibility/2006">
      <mc:Choice Requires="x14">
        <control shapeId="1771" r:id="rId39" name="OptionButton7">
          <controlPr defaultSize="0" autoLine="0" r:id="rId40">
            <anchor moveWithCells="1">
              <from>
                <xdr:col>8</xdr:col>
                <xdr:colOff>876300</xdr:colOff>
                <xdr:row>219</xdr:row>
                <xdr:rowOff>85725</xdr:rowOff>
              </from>
              <to>
                <xdr:col>9</xdr:col>
                <xdr:colOff>447675</xdr:colOff>
                <xdr:row>219</xdr:row>
                <xdr:rowOff>371475</xdr:rowOff>
              </to>
            </anchor>
          </controlPr>
        </control>
      </mc:Choice>
      <mc:Fallback>
        <control shapeId="1771" r:id="rId39" name="OptionButton7"/>
      </mc:Fallback>
    </mc:AlternateContent>
    <mc:AlternateContent xmlns:mc="http://schemas.openxmlformats.org/markup-compatibility/2006">
      <mc:Choice Requires="x14">
        <control shapeId="1770" r:id="rId41" name="OptionButton6">
          <controlPr defaultSize="0" autoLine="0" r:id="rId42">
            <anchor moveWithCells="1">
              <from>
                <xdr:col>9</xdr:col>
                <xdr:colOff>695325</xdr:colOff>
                <xdr:row>218</xdr:row>
                <xdr:rowOff>161925</xdr:rowOff>
              </from>
              <to>
                <xdr:col>9</xdr:col>
                <xdr:colOff>1495425</xdr:colOff>
                <xdr:row>218</xdr:row>
                <xdr:rowOff>514350</xdr:rowOff>
              </to>
            </anchor>
          </controlPr>
        </control>
      </mc:Choice>
      <mc:Fallback>
        <control shapeId="1770" r:id="rId41" name="OptionButton6"/>
      </mc:Fallback>
    </mc:AlternateContent>
    <mc:AlternateContent xmlns:mc="http://schemas.openxmlformats.org/markup-compatibility/2006">
      <mc:Choice Requires="x14">
        <control shapeId="1769" r:id="rId43" name="OptionButton5">
          <controlPr defaultSize="0" autoLine="0" r:id="rId44">
            <anchor moveWithCells="1">
              <from>
                <xdr:col>8</xdr:col>
                <xdr:colOff>876300</xdr:colOff>
                <xdr:row>218</xdr:row>
                <xdr:rowOff>200025</xdr:rowOff>
              </from>
              <to>
                <xdr:col>9</xdr:col>
                <xdr:colOff>447675</xdr:colOff>
                <xdr:row>218</xdr:row>
                <xdr:rowOff>485775</xdr:rowOff>
              </to>
            </anchor>
          </controlPr>
        </control>
      </mc:Choice>
      <mc:Fallback>
        <control shapeId="1769" r:id="rId43" name="OptionButton5"/>
      </mc:Fallback>
    </mc:AlternateContent>
    <mc:AlternateContent xmlns:mc="http://schemas.openxmlformats.org/markup-compatibility/2006">
      <mc:Choice Requires="x14">
        <control shapeId="1768" r:id="rId45" name="OptionButton4">
          <controlPr defaultSize="0" autoLine="0" r:id="rId46">
            <anchor moveWithCells="1">
              <from>
                <xdr:col>9</xdr:col>
                <xdr:colOff>704850</xdr:colOff>
                <xdr:row>217</xdr:row>
                <xdr:rowOff>95250</xdr:rowOff>
              </from>
              <to>
                <xdr:col>9</xdr:col>
                <xdr:colOff>1504950</xdr:colOff>
                <xdr:row>218</xdr:row>
                <xdr:rowOff>0</xdr:rowOff>
              </to>
            </anchor>
          </controlPr>
        </control>
      </mc:Choice>
      <mc:Fallback>
        <control shapeId="1768" r:id="rId45" name="OptionButton4"/>
      </mc:Fallback>
    </mc:AlternateContent>
    <mc:AlternateContent xmlns:mc="http://schemas.openxmlformats.org/markup-compatibility/2006">
      <mc:Choice Requires="x14">
        <control shapeId="1767" r:id="rId47" name="OptionButton3">
          <controlPr defaultSize="0" autoLine="0" r:id="rId48">
            <anchor moveWithCells="1">
              <from>
                <xdr:col>8</xdr:col>
                <xdr:colOff>876300</xdr:colOff>
                <xdr:row>217</xdr:row>
                <xdr:rowOff>114300</xdr:rowOff>
              </from>
              <to>
                <xdr:col>9</xdr:col>
                <xdr:colOff>447675</xdr:colOff>
                <xdr:row>217</xdr:row>
                <xdr:rowOff>400050</xdr:rowOff>
              </to>
            </anchor>
          </controlPr>
        </control>
      </mc:Choice>
      <mc:Fallback>
        <control shapeId="1767" r:id="rId47" name="OptionButton3"/>
      </mc:Fallback>
    </mc:AlternateContent>
    <mc:AlternateContent xmlns:mc="http://schemas.openxmlformats.org/markup-compatibility/2006">
      <mc:Choice Requires="x14">
        <control shapeId="1766" r:id="rId49" name="OptionButton2">
          <controlPr defaultSize="0" autoLine="0" r:id="rId50">
            <anchor moveWithCells="1">
              <from>
                <xdr:col>9</xdr:col>
                <xdr:colOff>695325</xdr:colOff>
                <xdr:row>216</xdr:row>
                <xdr:rowOff>85725</xdr:rowOff>
              </from>
              <to>
                <xdr:col>9</xdr:col>
                <xdr:colOff>1371600</xdr:colOff>
                <xdr:row>216</xdr:row>
                <xdr:rowOff>409575</xdr:rowOff>
              </to>
            </anchor>
          </controlPr>
        </control>
      </mc:Choice>
      <mc:Fallback>
        <control shapeId="1766" r:id="rId49" name="OptionButton2"/>
      </mc:Fallback>
    </mc:AlternateContent>
    <mc:AlternateContent xmlns:mc="http://schemas.openxmlformats.org/markup-compatibility/2006">
      <mc:Choice Requires="x14">
        <control shapeId="1765" r:id="rId51" name="OptionButton1">
          <controlPr defaultSize="0" autoLine="0" r:id="rId52">
            <anchor moveWithCells="1">
              <from>
                <xdr:col>8</xdr:col>
                <xdr:colOff>876300</xdr:colOff>
                <xdr:row>216</xdr:row>
                <xdr:rowOff>104775</xdr:rowOff>
              </from>
              <to>
                <xdr:col>9</xdr:col>
                <xdr:colOff>438150</xdr:colOff>
                <xdr:row>216</xdr:row>
                <xdr:rowOff>390525</xdr:rowOff>
              </to>
            </anchor>
          </controlPr>
        </control>
      </mc:Choice>
      <mc:Fallback>
        <control shapeId="1765" r:id="rId51" name="OptionButton1"/>
      </mc:Fallback>
    </mc:AlternateContent>
    <mc:AlternateContent xmlns:mc="http://schemas.openxmlformats.org/markup-compatibility/2006">
      <mc:Choice Requires="x14">
        <control shapeId="1663" r:id="rId53" name="ComboBox2">
          <controlPr defaultSize="0" autoLine="0" autoPict="0" linkedCell="Dane!B39" r:id="rId54">
            <anchor moveWithCells="1">
              <from>
                <xdr:col>2</xdr:col>
                <xdr:colOff>2400300</xdr:colOff>
                <xdr:row>4</xdr:row>
                <xdr:rowOff>76200</xdr:rowOff>
              </from>
              <to>
                <xdr:col>5</xdr:col>
                <xdr:colOff>9525</xdr:colOff>
                <xdr:row>5</xdr:row>
                <xdr:rowOff>9525</xdr:rowOff>
              </to>
            </anchor>
          </controlPr>
        </control>
      </mc:Choice>
      <mc:Fallback>
        <control shapeId="1663" r:id="rId53" name="ComboBox2"/>
      </mc:Fallback>
    </mc:AlternateContent>
    <mc:AlternateContent xmlns:mc="http://schemas.openxmlformats.org/markup-compatibility/2006">
      <mc:Choice Requires="x14">
        <control shapeId="1639" r:id="rId55" name="ComboBox1">
          <controlPr defaultSize="0" autoLine="0" autoPict="0" r:id="rId56">
            <anchor moveWithCells="1">
              <from>
                <xdr:col>2</xdr:col>
                <xdr:colOff>2409825</xdr:colOff>
                <xdr:row>3</xdr:row>
                <xdr:rowOff>190500</xdr:rowOff>
              </from>
              <to>
                <xdr:col>5</xdr:col>
                <xdr:colOff>28575</xdr:colOff>
                <xdr:row>3</xdr:row>
                <xdr:rowOff>523875</xdr:rowOff>
              </to>
            </anchor>
          </controlPr>
        </control>
      </mc:Choice>
      <mc:Fallback>
        <control shapeId="1639" r:id="rId55" name="ComboBox1"/>
      </mc:Fallback>
    </mc:AlternateContent>
    <mc:AlternateContent xmlns:mc="http://schemas.openxmlformats.org/markup-compatibility/2006">
      <mc:Choice Requires="x14">
        <control shapeId="1794" r:id="rId57" name="chbxBrakNip">
          <controlPr defaultSize="0" autoLine="0" r:id="rId58">
            <anchor moveWithCells="1">
              <from>
                <xdr:col>5</xdr:col>
                <xdr:colOff>1047750</xdr:colOff>
                <xdr:row>37</xdr:row>
                <xdr:rowOff>104775</xdr:rowOff>
              </from>
              <to>
                <xdr:col>6</xdr:col>
                <xdr:colOff>1266825</xdr:colOff>
                <xdr:row>37</xdr:row>
                <xdr:rowOff>400050</xdr:rowOff>
              </to>
            </anchor>
          </controlPr>
        </control>
      </mc:Choice>
      <mc:Fallback>
        <control shapeId="1794" r:id="rId57" name="chbxBrakNip"/>
      </mc:Fallback>
    </mc:AlternateContent>
    <mc:AlternateContent xmlns:mc="http://schemas.openxmlformats.org/markup-compatibility/2006">
      <mc:Choice Requires="x14">
        <control shapeId="1596" r:id="rId59" name="priorytety">
          <controlPr defaultSize="0" print="0" autoFill="0" autoPict="0">
            <anchor moveWithCells="1">
              <from>
                <xdr:col>7</xdr:col>
                <xdr:colOff>66675</xdr:colOff>
                <xdr:row>3</xdr:row>
                <xdr:rowOff>9525</xdr:rowOff>
              </from>
              <to>
                <xdr:col>8</xdr:col>
                <xdr:colOff>1000125</xdr:colOff>
                <xdr:row>4</xdr:row>
                <xdr:rowOff>123825</xdr:rowOff>
              </to>
            </anchor>
          </controlPr>
        </control>
      </mc:Choice>
    </mc:AlternateContent>
    <mc:AlternateContent xmlns:mc="http://schemas.openxmlformats.org/markup-compatibility/2006">
      <mc:Choice Requires="x14">
        <control shapeId="1597" r:id="rId60" name="programy">
          <controlPr defaultSize="0" print="0" autoFill="0" autoPict="0">
            <anchor moveWithCells="1">
              <from>
                <xdr:col>2</xdr:col>
                <xdr:colOff>0</xdr:colOff>
                <xdr:row>1</xdr:row>
                <xdr:rowOff>0</xdr:rowOff>
              </from>
              <to>
                <xdr:col>3</xdr:col>
                <xdr:colOff>447675</xdr:colOff>
                <xdr:row>1</xdr:row>
                <xdr:rowOff>1076325</xdr:rowOff>
              </to>
            </anchor>
          </controlPr>
        </control>
      </mc:Choice>
    </mc:AlternateContent>
    <mc:AlternateContent xmlns:mc="http://schemas.openxmlformats.org/markup-compatibility/2006">
      <mc:Choice Requires="x14">
        <control shapeId="1601" r:id="rId61" name="miejscowoscWies">
          <controlPr defaultSize="0" autoFill="0" autoLine="0" autoPict="0" macro="[0]!miejscowoscWies">
            <anchor moveWithCells="1">
              <from>
                <xdr:col>3</xdr:col>
                <xdr:colOff>733425</xdr:colOff>
                <xdr:row>40</xdr:row>
                <xdr:rowOff>123825</xdr:rowOff>
              </from>
              <to>
                <xdr:col>4</xdr:col>
                <xdr:colOff>1038225</xdr:colOff>
                <xdr:row>40</xdr:row>
                <xdr:rowOff>438150</xdr:rowOff>
              </to>
            </anchor>
          </controlPr>
        </control>
      </mc:Choice>
    </mc:AlternateContent>
    <mc:AlternateContent xmlns:mc="http://schemas.openxmlformats.org/markup-compatibility/2006">
      <mc:Choice Requires="x14">
        <control shapeId="1602" r:id="rId62" name="miejscowoscDo25">
          <controlPr defaultSize="0" autoFill="0" autoLine="0" autoPict="0" macro="[0]!miejscowoscDo25">
            <anchor moveWithCells="1">
              <from>
                <xdr:col>5</xdr:col>
                <xdr:colOff>238125</xdr:colOff>
                <xdr:row>40</xdr:row>
                <xdr:rowOff>123825</xdr:rowOff>
              </from>
              <to>
                <xdr:col>7</xdr:col>
                <xdr:colOff>95250</xdr:colOff>
                <xdr:row>40</xdr:row>
                <xdr:rowOff>438150</xdr:rowOff>
              </to>
            </anchor>
          </controlPr>
        </control>
      </mc:Choice>
    </mc:AlternateContent>
    <mc:AlternateContent xmlns:mc="http://schemas.openxmlformats.org/markup-compatibility/2006">
      <mc:Choice Requires="x14">
        <control shapeId="1603" r:id="rId63" name="miejscowoscPowyzej25">
          <controlPr defaultSize="0" autoFill="0" autoLine="0" autoPict="0" macro="[0]!miejscowoscPowyzej25">
            <anchor moveWithCells="1">
              <from>
                <xdr:col>7</xdr:col>
                <xdr:colOff>790575</xdr:colOff>
                <xdr:row>40</xdr:row>
                <xdr:rowOff>152400</xdr:rowOff>
              </from>
              <to>
                <xdr:col>9</xdr:col>
                <xdr:colOff>1447800</xdr:colOff>
                <xdr:row>40</xdr:row>
                <xdr:rowOff>466725</xdr:rowOff>
              </to>
            </anchor>
          </controlPr>
        </control>
      </mc:Choice>
    </mc:AlternateContent>
    <mc:AlternateContent xmlns:mc="http://schemas.openxmlformats.org/markup-compatibility/2006">
      <mc:Choice Requires="x14">
        <control shapeId="1665" r:id="rId64" name="Group Box 641">
          <controlPr defaultSize="0" autoFill="0" autoPict="0">
            <anchor moveWithCells="1">
              <from>
                <xdr:col>3</xdr:col>
                <xdr:colOff>9525</xdr:colOff>
                <xdr:row>40</xdr:row>
                <xdr:rowOff>47625</xdr:rowOff>
              </from>
              <to>
                <xdr:col>9</xdr:col>
                <xdr:colOff>1809750</xdr:colOff>
                <xdr:row>40</xdr:row>
                <xdr:rowOff>552450</xdr:rowOff>
              </to>
            </anchor>
          </controlPr>
        </control>
      </mc:Choice>
    </mc:AlternateContent>
    <mc:AlternateContent xmlns:mc="http://schemas.openxmlformats.org/markup-compatibility/2006">
      <mc:Choice Requires="x14">
        <control shapeId="1666" r:id="rId65" name="Group Box 642">
          <controlPr defaultSize="0" autoFill="0" autoPict="0">
            <anchor moveWithCells="1">
              <from>
                <xdr:col>2</xdr:col>
                <xdr:colOff>3409950</xdr:colOff>
                <xdr:row>46</xdr:row>
                <xdr:rowOff>0</xdr:rowOff>
              </from>
              <to>
                <xdr:col>9</xdr:col>
                <xdr:colOff>1809750</xdr:colOff>
                <xdr:row>46</xdr:row>
                <xdr:rowOff>371475</xdr:rowOff>
              </to>
            </anchor>
          </controlPr>
        </control>
      </mc:Choice>
    </mc:AlternateContent>
    <mc:AlternateContent xmlns:mc="http://schemas.openxmlformats.org/markup-compatibility/2006">
      <mc:Choice Requires="x14">
        <control shapeId="1667" r:id="rId66" name="Group Box 643">
          <controlPr defaultSize="0" autoFill="0" autoPict="0">
            <anchor moveWithCells="1">
              <from>
                <xdr:col>4</xdr:col>
                <xdr:colOff>28575</xdr:colOff>
                <xdr:row>49</xdr:row>
                <xdr:rowOff>0</xdr:rowOff>
              </from>
              <to>
                <xdr:col>9</xdr:col>
                <xdr:colOff>1809750</xdr:colOff>
                <xdr:row>50</xdr:row>
                <xdr:rowOff>28575</xdr:rowOff>
              </to>
            </anchor>
          </controlPr>
        </control>
      </mc:Choice>
    </mc:AlternateContent>
    <mc:AlternateContent xmlns:mc="http://schemas.openxmlformats.org/markup-compatibility/2006">
      <mc:Choice Requires="x14">
        <control shapeId="1668" r:id="rId67" name="Group Box 644">
          <controlPr defaultSize="0" autoFill="0" autoPict="0">
            <anchor moveWithCells="1">
              <from>
                <xdr:col>4</xdr:col>
                <xdr:colOff>28575</xdr:colOff>
                <xdr:row>49</xdr:row>
                <xdr:rowOff>0</xdr:rowOff>
              </from>
              <to>
                <xdr:col>9</xdr:col>
                <xdr:colOff>1809750</xdr:colOff>
                <xdr:row>50</xdr:row>
                <xdr:rowOff>28575</xdr:rowOff>
              </to>
            </anchor>
          </controlPr>
        </control>
      </mc:Choice>
    </mc:AlternateContent>
    <mc:AlternateContent xmlns:mc="http://schemas.openxmlformats.org/markup-compatibility/2006">
      <mc:Choice Requires="x14">
        <control shapeId="1671" r:id="rId68" name="Group Box 647">
          <controlPr defaultSize="0" autoFill="0" autoPict="0">
            <anchor moveWithCells="1">
              <from>
                <xdr:col>3</xdr:col>
                <xdr:colOff>47625</xdr:colOff>
                <xdr:row>54</xdr:row>
                <xdr:rowOff>47625</xdr:rowOff>
              </from>
              <to>
                <xdr:col>5</xdr:col>
                <xdr:colOff>838200</xdr:colOff>
                <xdr:row>55</xdr:row>
                <xdr:rowOff>76200</xdr:rowOff>
              </to>
            </anchor>
          </controlPr>
        </control>
      </mc:Choice>
    </mc:AlternateContent>
    <mc:AlternateContent xmlns:mc="http://schemas.openxmlformats.org/markup-compatibility/2006">
      <mc:Choice Requires="x14">
        <control shapeId="1672" r:id="rId69" name="Group Box 648">
          <controlPr defaultSize="0" autoFill="0" autoPict="0">
            <anchor moveWithCells="1">
              <from>
                <xdr:col>3</xdr:col>
                <xdr:colOff>1162050</xdr:colOff>
                <xdr:row>49</xdr:row>
                <xdr:rowOff>0</xdr:rowOff>
              </from>
              <to>
                <xdr:col>9</xdr:col>
                <xdr:colOff>1809750</xdr:colOff>
                <xdr:row>49</xdr:row>
                <xdr:rowOff>409575</xdr:rowOff>
              </to>
            </anchor>
          </controlPr>
        </control>
      </mc:Choice>
    </mc:AlternateContent>
    <mc:AlternateContent xmlns:mc="http://schemas.openxmlformats.org/markup-compatibility/2006">
      <mc:Choice Requires="x14">
        <control shapeId="1673" r:id="rId70" name="Group Box 649">
          <controlPr defaultSize="0" autoFill="0" autoPict="0">
            <anchor moveWithCells="1">
              <from>
                <xdr:col>3</xdr:col>
                <xdr:colOff>1152525</xdr:colOff>
                <xdr:row>49</xdr:row>
                <xdr:rowOff>0</xdr:rowOff>
              </from>
              <to>
                <xdr:col>9</xdr:col>
                <xdr:colOff>1809750</xdr:colOff>
                <xdr:row>49</xdr:row>
                <xdr:rowOff>409575</xdr:rowOff>
              </to>
            </anchor>
          </controlPr>
        </control>
      </mc:Choice>
    </mc:AlternateContent>
    <mc:AlternateContent xmlns:mc="http://schemas.openxmlformats.org/markup-compatibility/2006">
      <mc:Choice Requires="x14">
        <control shapeId="1674" r:id="rId71" name="Button 650">
          <controlPr defaultSize="0" print="0" autoFill="0" autoPict="0" macro="[0]!dodaj_grunt">
            <anchor moveWithCells="1" sizeWithCells="1">
              <from>
                <xdr:col>2</xdr:col>
                <xdr:colOff>809625</xdr:colOff>
                <xdr:row>101</xdr:row>
                <xdr:rowOff>114300</xdr:rowOff>
              </from>
              <to>
                <xdr:col>2</xdr:col>
                <xdr:colOff>2085975</xdr:colOff>
                <xdr:row>101</xdr:row>
                <xdr:rowOff>381000</xdr:rowOff>
              </to>
            </anchor>
          </controlPr>
        </control>
      </mc:Choice>
    </mc:AlternateContent>
    <mc:AlternateContent xmlns:mc="http://schemas.openxmlformats.org/markup-compatibility/2006">
      <mc:Choice Requires="x14">
        <control shapeId="1675" r:id="rId72" name="dzialalnoscIndywidualna">
          <controlPr defaultSize="0" autoFill="0" autoLine="0" autoPict="0" macro="[0]!formaPrawnaDzialalnoscIndywiudalna">
            <anchor moveWithCells="1">
              <from>
                <xdr:col>4</xdr:col>
                <xdr:colOff>1133475</xdr:colOff>
                <xdr:row>19</xdr:row>
                <xdr:rowOff>133350</xdr:rowOff>
              </from>
              <to>
                <xdr:col>6</xdr:col>
                <xdr:colOff>200025</xdr:colOff>
                <xdr:row>19</xdr:row>
                <xdr:rowOff>390525</xdr:rowOff>
              </to>
            </anchor>
          </controlPr>
        </control>
      </mc:Choice>
    </mc:AlternateContent>
    <mc:AlternateContent xmlns:mc="http://schemas.openxmlformats.org/markup-compatibility/2006">
      <mc:Choice Requires="x14">
        <control shapeId="1676" r:id="rId73" name="spokaCywilna">
          <controlPr defaultSize="0" autoFill="0" autoLine="0" autoPict="0" macro="[0]!formaPrawnaDzialalnoscSpolkaCywilna">
            <anchor moveWithCells="1">
              <from>
                <xdr:col>6</xdr:col>
                <xdr:colOff>1152525</xdr:colOff>
                <xdr:row>19</xdr:row>
                <xdr:rowOff>85725</xdr:rowOff>
              </from>
              <to>
                <xdr:col>7</xdr:col>
                <xdr:colOff>1171575</xdr:colOff>
                <xdr:row>19</xdr:row>
                <xdr:rowOff>381000</xdr:rowOff>
              </to>
            </anchor>
          </controlPr>
        </control>
      </mc:Choice>
    </mc:AlternateContent>
    <mc:AlternateContent xmlns:mc="http://schemas.openxmlformats.org/markup-compatibility/2006">
      <mc:Choice Requires="x14">
        <control shapeId="1677" r:id="rId74" name="spolkaZoo">
          <controlPr defaultSize="0" autoFill="0" autoLine="0" autoPict="0" macro="[0]!formaPrawnaDzialalnoscSpolkaZoo">
            <anchor moveWithCells="1">
              <from>
                <xdr:col>8</xdr:col>
                <xdr:colOff>819150</xdr:colOff>
                <xdr:row>19</xdr:row>
                <xdr:rowOff>47625</xdr:rowOff>
              </from>
              <to>
                <xdr:col>9</xdr:col>
                <xdr:colOff>1447800</xdr:colOff>
                <xdr:row>19</xdr:row>
                <xdr:rowOff>342900</xdr:rowOff>
              </to>
            </anchor>
          </controlPr>
        </control>
      </mc:Choice>
    </mc:AlternateContent>
    <mc:AlternateContent xmlns:mc="http://schemas.openxmlformats.org/markup-compatibility/2006">
      <mc:Choice Requires="x14">
        <control shapeId="1683" r:id="rId75" name="typSamodzielne">
          <controlPr defaultSize="0" autoFill="0" autoLine="0" autoPict="0" macro="[0]!typSamodzielne">
            <anchor moveWithCells="1">
              <from>
                <xdr:col>4</xdr:col>
                <xdr:colOff>161925</xdr:colOff>
                <xdr:row>25</xdr:row>
                <xdr:rowOff>114300</xdr:rowOff>
              </from>
              <to>
                <xdr:col>5</xdr:col>
                <xdr:colOff>0</xdr:colOff>
                <xdr:row>25</xdr:row>
                <xdr:rowOff>409575</xdr:rowOff>
              </to>
            </anchor>
          </controlPr>
        </control>
      </mc:Choice>
    </mc:AlternateContent>
    <mc:AlternateContent xmlns:mc="http://schemas.openxmlformats.org/markup-compatibility/2006">
      <mc:Choice Requires="x14">
        <control shapeId="1684" r:id="rId76" name="typPartnerskie">
          <controlPr defaultSize="0" autoFill="0" autoLine="0" autoPict="0" macro="[0]!typPartnerskie">
            <anchor moveWithCells="1">
              <from>
                <xdr:col>6</xdr:col>
                <xdr:colOff>952500</xdr:colOff>
                <xdr:row>25</xdr:row>
                <xdr:rowOff>114300</xdr:rowOff>
              </from>
              <to>
                <xdr:col>7</xdr:col>
                <xdr:colOff>628650</xdr:colOff>
                <xdr:row>25</xdr:row>
                <xdr:rowOff>409575</xdr:rowOff>
              </to>
            </anchor>
          </controlPr>
        </control>
      </mc:Choice>
    </mc:AlternateContent>
    <mc:AlternateContent xmlns:mc="http://schemas.openxmlformats.org/markup-compatibility/2006">
      <mc:Choice Requires="x14">
        <control shapeId="1685" r:id="rId77" name="typPowiazane">
          <controlPr defaultSize="0" autoFill="0" autoLine="0" autoPict="0" macro="[0]!typPowiazane">
            <anchor moveWithCells="1">
              <from>
                <xdr:col>9</xdr:col>
                <xdr:colOff>476250</xdr:colOff>
                <xdr:row>25</xdr:row>
                <xdr:rowOff>95250</xdr:rowOff>
              </from>
              <to>
                <xdr:col>9</xdr:col>
                <xdr:colOff>1162050</xdr:colOff>
                <xdr:row>25</xdr:row>
                <xdr:rowOff>390525</xdr:rowOff>
              </to>
            </anchor>
          </controlPr>
        </control>
      </mc:Choice>
    </mc:AlternateContent>
    <mc:AlternateContent xmlns:mc="http://schemas.openxmlformats.org/markup-compatibility/2006">
      <mc:Choice Requires="x14">
        <control shapeId="1689" r:id="rId78" name="Group Box 665">
          <controlPr defaultSize="0" autoFill="0" autoPict="0">
            <anchor moveWithCells="1">
              <from>
                <xdr:col>4</xdr:col>
                <xdr:colOff>28575</xdr:colOff>
                <xdr:row>19</xdr:row>
                <xdr:rowOff>47625</xdr:rowOff>
              </from>
              <to>
                <xdr:col>9</xdr:col>
                <xdr:colOff>1809750</xdr:colOff>
                <xdr:row>20</xdr:row>
                <xdr:rowOff>123825</xdr:rowOff>
              </to>
            </anchor>
          </controlPr>
        </control>
      </mc:Choice>
    </mc:AlternateContent>
    <mc:AlternateContent xmlns:mc="http://schemas.openxmlformats.org/markup-compatibility/2006">
      <mc:Choice Requires="x14">
        <control shapeId="1690" r:id="rId79" name="Group Box 666">
          <controlPr defaultSize="0" autoFill="0" autoPict="0">
            <anchor moveWithCells="1">
              <from>
                <xdr:col>4</xdr:col>
                <xdr:colOff>28575</xdr:colOff>
                <xdr:row>20</xdr:row>
                <xdr:rowOff>47625</xdr:rowOff>
              </from>
              <to>
                <xdr:col>9</xdr:col>
                <xdr:colOff>1809750</xdr:colOff>
                <xdr:row>21</xdr:row>
                <xdr:rowOff>95250</xdr:rowOff>
              </to>
            </anchor>
          </controlPr>
        </control>
      </mc:Choice>
    </mc:AlternateContent>
    <mc:AlternateContent xmlns:mc="http://schemas.openxmlformats.org/markup-compatibility/2006">
      <mc:Choice Requires="x14">
        <control shapeId="1691" r:id="rId80" name="Group Box 667">
          <controlPr defaultSize="0" autoFill="0" autoPict="0">
            <anchor moveWithCells="1">
              <from>
                <xdr:col>3</xdr:col>
                <xdr:colOff>1162050</xdr:colOff>
                <xdr:row>25</xdr:row>
                <xdr:rowOff>38100</xdr:rowOff>
              </from>
              <to>
                <xdr:col>9</xdr:col>
                <xdr:colOff>1809750</xdr:colOff>
                <xdr:row>25</xdr:row>
                <xdr:rowOff>457200</xdr:rowOff>
              </to>
            </anchor>
          </controlPr>
        </control>
      </mc:Choice>
    </mc:AlternateContent>
    <mc:AlternateContent xmlns:mc="http://schemas.openxmlformats.org/markup-compatibility/2006">
      <mc:Choice Requires="x14">
        <control shapeId="1692" r:id="rId81" name="Group Box 668">
          <controlPr defaultSize="0" autoFill="0" autoPict="0">
            <anchor moveWithCells="1">
              <from>
                <xdr:col>3</xdr:col>
                <xdr:colOff>1152525</xdr:colOff>
                <xdr:row>26</xdr:row>
                <xdr:rowOff>38100</xdr:rowOff>
              </from>
              <to>
                <xdr:col>9</xdr:col>
                <xdr:colOff>1809750</xdr:colOff>
                <xdr:row>26</xdr:row>
                <xdr:rowOff>457200</xdr:rowOff>
              </to>
            </anchor>
          </controlPr>
        </control>
      </mc:Choice>
    </mc:AlternateContent>
    <mc:AlternateContent xmlns:mc="http://schemas.openxmlformats.org/markup-compatibility/2006">
      <mc:Choice Requires="x14">
        <control shapeId="1709" r:id="rId82" name="Button 685">
          <controlPr defaultSize="0" print="0" autoFill="0" autoPict="0" macro="[0]!Usun_wiersz_Grunty">
            <anchor moveWithCells="1" sizeWithCells="1">
              <from>
                <xdr:col>7</xdr:col>
                <xdr:colOff>57150</xdr:colOff>
                <xdr:row>101</xdr:row>
                <xdr:rowOff>95250</xdr:rowOff>
              </from>
              <to>
                <xdr:col>7</xdr:col>
                <xdr:colOff>1076325</xdr:colOff>
                <xdr:row>101</xdr:row>
                <xdr:rowOff>361950</xdr:rowOff>
              </to>
            </anchor>
          </controlPr>
        </control>
      </mc:Choice>
    </mc:AlternateContent>
    <mc:AlternateContent xmlns:mc="http://schemas.openxmlformats.org/markup-compatibility/2006">
      <mc:Choice Requires="x14">
        <control shapeId="1713" r:id="rId83" name="Button 689">
          <controlPr defaultSize="0" print="0" autoFill="0" autoPict="0" macro="[0]!dodaj_budynki">
            <anchor moveWithCells="1" sizeWithCells="1">
              <from>
                <xdr:col>2</xdr:col>
                <xdr:colOff>828675</xdr:colOff>
                <xdr:row>105</xdr:row>
                <xdr:rowOff>76200</xdr:rowOff>
              </from>
              <to>
                <xdr:col>2</xdr:col>
                <xdr:colOff>2114550</xdr:colOff>
                <xdr:row>105</xdr:row>
                <xdr:rowOff>371475</xdr:rowOff>
              </to>
            </anchor>
          </controlPr>
        </control>
      </mc:Choice>
    </mc:AlternateContent>
    <mc:AlternateContent xmlns:mc="http://schemas.openxmlformats.org/markup-compatibility/2006">
      <mc:Choice Requires="x14">
        <control shapeId="1720" r:id="rId84" name="Button 696">
          <controlPr defaultSize="0" print="0" autoFill="0" autoPict="0" macro="[0]!Usun_wiersz_Budynki">
            <anchor moveWithCells="1" sizeWithCells="1">
              <from>
                <xdr:col>7</xdr:col>
                <xdr:colOff>104775</xdr:colOff>
                <xdr:row>105</xdr:row>
                <xdr:rowOff>123825</xdr:rowOff>
              </from>
              <to>
                <xdr:col>7</xdr:col>
                <xdr:colOff>1162050</xdr:colOff>
                <xdr:row>105</xdr:row>
                <xdr:rowOff>361950</xdr:rowOff>
              </to>
            </anchor>
          </controlPr>
        </control>
      </mc:Choice>
    </mc:AlternateContent>
    <mc:AlternateContent xmlns:mc="http://schemas.openxmlformats.org/markup-compatibility/2006">
      <mc:Choice Requires="x14">
        <control shapeId="1722" r:id="rId85" name="Button 698">
          <controlPr defaultSize="0" print="0" autoFill="0" autoPict="0" macro="[0]!dodaj_wyposazenie">
            <anchor moveWithCells="1" sizeWithCells="1">
              <from>
                <xdr:col>2</xdr:col>
                <xdr:colOff>762000</xdr:colOff>
                <xdr:row>109</xdr:row>
                <xdr:rowOff>76200</xdr:rowOff>
              </from>
              <to>
                <xdr:col>2</xdr:col>
                <xdr:colOff>2038350</xdr:colOff>
                <xdr:row>109</xdr:row>
                <xdr:rowOff>333375</xdr:rowOff>
              </to>
            </anchor>
          </controlPr>
        </control>
      </mc:Choice>
    </mc:AlternateContent>
    <mc:AlternateContent xmlns:mc="http://schemas.openxmlformats.org/markup-compatibility/2006">
      <mc:Choice Requires="x14">
        <control shapeId="1724" r:id="rId86" name="Button 700">
          <controlPr defaultSize="0" print="0" autoFill="0" autoPict="0" macro="[0]!Usun_wiersz_Wyposazenie">
            <anchor moveWithCells="1" sizeWithCells="1">
              <from>
                <xdr:col>6</xdr:col>
                <xdr:colOff>1295400</xdr:colOff>
                <xdr:row>109</xdr:row>
                <xdr:rowOff>95250</xdr:rowOff>
              </from>
              <to>
                <xdr:col>7</xdr:col>
                <xdr:colOff>1181100</xdr:colOff>
                <xdr:row>109</xdr:row>
                <xdr:rowOff>352425</xdr:rowOff>
              </to>
            </anchor>
          </controlPr>
        </control>
      </mc:Choice>
    </mc:AlternateContent>
    <mc:AlternateContent xmlns:mc="http://schemas.openxmlformats.org/markup-compatibility/2006">
      <mc:Choice Requires="x14">
        <control shapeId="1725" r:id="rId87" name="Button 701">
          <controlPr defaultSize="0" print="0" autoFill="0" autoPict="0" macro="[0]!Dodaj_transport">
            <anchor moveWithCells="1" sizeWithCells="1">
              <from>
                <xdr:col>2</xdr:col>
                <xdr:colOff>685800</xdr:colOff>
                <xdr:row>113</xdr:row>
                <xdr:rowOff>95250</xdr:rowOff>
              </from>
              <to>
                <xdr:col>2</xdr:col>
                <xdr:colOff>2000250</xdr:colOff>
                <xdr:row>113</xdr:row>
                <xdr:rowOff>361950</xdr:rowOff>
              </to>
            </anchor>
          </controlPr>
        </control>
      </mc:Choice>
    </mc:AlternateContent>
    <mc:AlternateContent xmlns:mc="http://schemas.openxmlformats.org/markup-compatibility/2006">
      <mc:Choice Requires="x14">
        <control shapeId="1727" r:id="rId88" name="Button 703">
          <controlPr defaultSize="0" print="0" autoFill="0" autoPict="0" macro="[0]!Usun_wiersz_Transport">
            <anchor moveWithCells="1" sizeWithCells="1">
              <from>
                <xdr:col>7</xdr:col>
                <xdr:colOff>0</xdr:colOff>
                <xdr:row>113</xdr:row>
                <xdr:rowOff>95250</xdr:rowOff>
              </from>
              <to>
                <xdr:col>7</xdr:col>
                <xdr:colOff>1171575</xdr:colOff>
                <xdr:row>113</xdr:row>
                <xdr:rowOff>361950</xdr:rowOff>
              </to>
            </anchor>
          </controlPr>
        </control>
      </mc:Choice>
    </mc:AlternateContent>
    <mc:AlternateContent xmlns:mc="http://schemas.openxmlformats.org/markup-compatibility/2006">
      <mc:Choice Requires="x14">
        <control shapeId="1728" r:id="rId89" name="Button 704">
          <controlPr defaultSize="0" print="0" autoFill="0" autoPict="0" macro="[0]!Dodaj_aktywa">
            <anchor moveWithCells="1" sizeWithCells="1">
              <from>
                <xdr:col>2</xdr:col>
                <xdr:colOff>676275</xdr:colOff>
                <xdr:row>117</xdr:row>
                <xdr:rowOff>76200</xdr:rowOff>
              </from>
              <to>
                <xdr:col>2</xdr:col>
                <xdr:colOff>1943100</xdr:colOff>
                <xdr:row>117</xdr:row>
                <xdr:rowOff>342900</xdr:rowOff>
              </to>
            </anchor>
          </controlPr>
        </control>
      </mc:Choice>
    </mc:AlternateContent>
    <mc:AlternateContent xmlns:mc="http://schemas.openxmlformats.org/markup-compatibility/2006">
      <mc:Choice Requires="x14">
        <control shapeId="1730" r:id="rId90" name="Button 706">
          <controlPr defaultSize="0" print="0" autoFill="0" autoPict="0" macro="[0]!Usun_wiersz_Aktywa">
            <anchor moveWithCells="1" sizeWithCells="1">
              <from>
                <xdr:col>7</xdr:col>
                <xdr:colOff>0</xdr:colOff>
                <xdr:row>117</xdr:row>
                <xdr:rowOff>85725</xdr:rowOff>
              </from>
              <to>
                <xdr:col>7</xdr:col>
                <xdr:colOff>1200150</xdr:colOff>
                <xdr:row>117</xdr:row>
                <xdr:rowOff>352425</xdr:rowOff>
              </to>
            </anchor>
          </controlPr>
        </control>
      </mc:Choice>
    </mc:AlternateContent>
    <mc:AlternateContent xmlns:mc="http://schemas.openxmlformats.org/markup-compatibility/2006">
      <mc:Choice Requires="x14">
        <control shapeId="1737" r:id="rId91" name="Option Button 713">
          <controlPr defaultSize="0" autoFill="0" autoLine="0" autoPict="0" macro="[0]!formaRoliczenRyczalt">
            <anchor moveWithCells="1">
              <from>
                <xdr:col>4</xdr:col>
                <xdr:colOff>1190625</xdr:colOff>
                <xdr:row>20</xdr:row>
                <xdr:rowOff>85725</xdr:rowOff>
              </from>
              <to>
                <xdr:col>6</xdr:col>
                <xdr:colOff>76200</xdr:colOff>
                <xdr:row>20</xdr:row>
                <xdr:rowOff>361950</xdr:rowOff>
              </to>
            </anchor>
          </controlPr>
        </control>
      </mc:Choice>
    </mc:AlternateContent>
    <mc:AlternateContent xmlns:mc="http://schemas.openxmlformats.org/markup-compatibility/2006">
      <mc:Choice Requires="x14">
        <control shapeId="1738" r:id="rId92" name="Option Button 714">
          <controlPr defaultSize="0" autoFill="0" autoLine="0" autoPict="0" macro="[0]!formaRoliczenKartaPodatkowa">
            <anchor moveWithCells="1">
              <from>
                <xdr:col>6</xdr:col>
                <xdr:colOff>266700</xdr:colOff>
                <xdr:row>20</xdr:row>
                <xdr:rowOff>66675</xdr:rowOff>
              </from>
              <to>
                <xdr:col>7</xdr:col>
                <xdr:colOff>390525</xdr:colOff>
                <xdr:row>20</xdr:row>
                <xdr:rowOff>371475</xdr:rowOff>
              </to>
            </anchor>
          </controlPr>
        </control>
      </mc:Choice>
    </mc:AlternateContent>
    <mc:AlternateContent xmlns:mc="http://schemas.openxmlformats.org/markup-compatibility/2006">
      <mc:Choice Requires="x14">
        <control shapeId="1739" r:id="rId93" name="Option Button 715">
          <controlPr defaultSize="0" autoFill="0" autoLine="0" autoPict="0" macro="[0]!formaRoliczenKsiegaPrzychodow">
            <anchor moveWithCells="1">
              <from>
                <xdr:col>7</xdr:col>
                <xdr:colOff>504825</xdr:colOff>
                <xdr:row>20</xdr:row>
                <xdr:rowOff>57150</xdr:rowOff>
              </from>
              <to>
                <xdr:col>8</xdr:col>
                <xdr:colOff>638175</xdr:colOff>
                <xdr:row>20</xdr:row>
                <xdr:rowOff>371475</xdr:rowOff>
              </to>
            </anchor>
          </controlPr>
        </control>
      </mc:Choice>
    </mc:AlternateContent>
    <mc:AlternateContent xmlns:mc="http://schemas.openxmlformats.org/markup-compatibility/2006">
      <mc:Choice Requires="x14">
        <control shapeId="1740" r:id="rId94" name="Option Button 716">
          <controlPr defaultSize="0" autoFill="0" autoLine="0" autoPict="0" macro="[0]!formaRoliczenKsiegiRachunkowe">
            <anchor moveWithCells="1">
              <from>
                <xdr:col>8</xdr:col>
                <xdr:colOff>866775</xdr:colOff>
                <xdr:row>20</xdr:row>
                <xdr:rowOff>76200</xdr:rowOff>
              </from>
              <to>
                <xdr:col>9</xdr:col>
                <xdr:colOff>1085850</xdr:colOff>
                <xdr:row>20</xdr:row>
                <xdr:rowOff>390525</xdr:rowOff>
              </to>
            </anchor>
          </controlPr>
        </control>
      </mc:Choice>
    </mc:AlternateContent>
    <mc:AlternateContent xmlns:mc="http://schemas.openxmlformats.org/markup-compatibility/2006">
      <mc:Choice Requires="x14">
        <control shapeId="1750" r:id="rId95" name="Option Button 726">
          <controlPr defaultSize="0" autoFill="0" autoLine="0" autoPict="0" macro="[0]!formaGotowka">
            <anchor moveWithCells="1">
              <from>
                <xdr:col>3</xdr:col>
                <xdr:colOff>323850</xdr:colOff>
                <xdr:row>54</xdr:row>
                <xdr:rowOff>123825</xdr:rowOff>
              </from>
              <to>
                <xdr:col>4</xdr:col>
                <xdr:colOff>228600</xdr:colOff>
                <xdr:row>54</xdr:row>
                <xdr:rowOff>342900</xdr:rowOff>
              </to>
            </anchor>
          </controlPr>
        </control>
      </mc:Choice>
    </mc:AlternateContent>
    <mc:AlternateContent xmlns:mc="http://schemas.openxmlformats.org/markup-compatibility/2006">
      <mc:Choice Requires="x14">
        <control shapeId="1751" r:id="rId96" name="Option Button 727">
          <controlPr defaultSize="0" autoFill="0" autoLine="0" autoPict="0" macro="[0]!formaInna">
            <anchor moveWithCells="1">
              <from>
                <xdr:col>4</xdr:col>
                <xdr:colOff>390525</xdr:colOff>
                <xdr:row>54</xdr:row>
                <xdr:rowOff>66675</xdr:rowOff>
              </from>
              <to>
                <xdr:col>5</xdr:col>
                <xdr:colOff>600075</xdr:colOff>
                <xdr:row>54</xdr:row>
                <xdr:rowOff>390525</xdr:rowOff>
              </to>
            </anchor>
          </controlPr>
        </control>
      </mc:Choice>
    </mc:AlternateContent>
    <mc:AlternateContent xmlns:mc="http://schemas.openxmlformats.org/markup-compatibility/2006">
      <mc:Choice Requires="x14">
        <control shapeId="1787" r:id="rId97" name="Button 763">
          <controlPr defaultSize="0" print="0" autoFill="0" autoPict="0" macro="[0]!Zapisz_Arkusz">
            <anchor moveWithCells="1" sizeWithCells="1">
              <from>
                <xdr:col>5</xdr:col>
                <xdr:colOff>171450</xdr:colOff>
                <xdr:row>234</xdr:row>
                <xdr:rowOff>200025</xdr:rowOff>
              </from>
              <to>
                <xdr:col>6</xdr:col>
                <xdr:colOff>781050</xdr:colOff>
                <xdr:row>237</xdr:row>
                <xdr:rowOff>19050</xdr:rowOff>
              </to>
            </anchor>
          </controlPr>
        </control>
      </mc:Choice>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B1:H14"/>
  <sheetViews>
    <sheetView topLeftCell="B1" zoomScale="85" zoomScaleNormal="85" workbookViewId="0">
      <selection activeCell="K1" sqref="K1"/>
    </sheetView>
  </sheetViews>
  <sheetFormatPr defaultRowHeight="12.75"/>
  <cols>
    <col min="1" max="1" width="96.28515625" customWidth="1"/>
    <col min="2" max="4" width="15.7109375" customWidth="1"/>
    <col min="5" max="5" width="18.5703125" customWidth="1"/>
    <col min="6" max="6" width="18.28515625" customWidth="1"/>
    <col min="7" max="7" width="14.85546875" customWidth="1"/>
    <col min="8" max="8" width="37.5703125" customWidth="1"/>
    <col min="9" max="9" width="9.140625" customWidth="1"/>
    <col min="10" max="10" width="15.28515625" customWidth="1"/>
    <col min="11" max="11" width="42.28515625" customWidth="1"/>
  </cols>
  <sheetData>
    <row r="1" spans="2:8" ht="149.25" customHeight="1">
      <c r="B1" s="337"/>
      <c r="C1" s="337"/>
      <c r="D1" s="337"/>
      <c r="E1" s="337"/>
      <c r="F1" s="337"/>
      <c r="G1" s="337"/>
      <c r="H1" s="337"/>
    </row>
    <row r="2" spans="2:8" ht="150.75" customHeight="1">
      <c r="B2" s="337"/>
      <c r="C2" s="337"/>
      <c r="D2" s="337"/>
      <c r="E2" s="337"/>
      <c r="F2" s="337"/>
      <c r="G2" s="337"/>
      <c r="H2" s="337"/>
    </row>
    <row r="3" spans="2:8" ht="150" customHeight="1">
      <c r="B3" s="337"/>
      <c r="C3" s="337"/>
      <c r="D3" s="337"/>
      <c r="E3" s="337"/>
      <c r="F3" s="337"/>
      <c r="G3" s="337"/>
      <c r="H3" s="337"/>
    </row>
    <row r="4" spans="2:8" ht="150" customHeight="1">
      <c r="B4" s="337"/>
      <c r="C4" s="337"/>
      <c r="D4" s="337"/>
      <c r="E4" s="337"/>
      <c r="F4" s="337"/>
      <c r="G4" s="337"/>
      <c r="H4" s="337"/>
    </row>
    <row r="5" spans="2:8" ht="150" customHeight="1">
      <c r="B5" s="337"/>
      <c r="C5" s="337"/>
      <c r="D5" s="337"/>
      <c r="E5" s="337"/>
      <c r="F5" s="337"/>
      <c r="G5" s="337"/>
      <c r="H5" s="337"/>
    </row>
    <row r="6" spans="2:8" ht="128.25" customHeight="1">
      <c r="B6" s="337"/>
      <c r="C6" s="337"/>
      <c r="D6" s="337"/>
      <c r="E6" s="337"/>
      <c r="F6" s="337"/>
      <c r="G6" s="337"/>
      <c r="H6" s="337"/>
    </row>
    <row r="7" spans="2:8" ht="154.5" customHeight="1">
      <c r="B7" s="337"/>
      <c r="C7" s="337"/>
      <c r="D7" s="337"/>
      <c r="E7" s="337"/>
      <c r="F7" s="337"/>
      <c r="G7" s="337"/>
      <c r="H7" s="337"/>
    </row>
    <row r="9" spans="2:8" ht="186" customHeight="1"/>
    <row r="10" spans="2:8" ht="165" customHeight="1"/>
    <row r="11" spans="2:8" ht="63.95" customHeight="1"/>
    <row r="12" spans="2:8" ht="114.95" customHeight="1"/>
    <row r="13" spans="2:8" ht="128.44999999999999" customHeight="1"/>
    <row r="14" spans="2:8" ht="138" customHeight="1"/>
  </sheetData>
  <mergeCells count="7">
    <mergeCell ref="B7:H7"/>
    <mergeCell ref="B6:H6"/>
    <mergeCell ref="B1:H1"/>
    <mergeCell ref="B2:H2"/>
    <mergeCell ref="B3:H3"/>
    <mergeCell ref="B4:H4"/>
    <mergeCell ref="B5:H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41"/>
  <sheetViews>
    <sheetView workbookViewId="0">
      <selection activeCell="A11" sqref="A11"/>
    </sheetView>
  </sheetViews>
  <sheetFormatPr defaultRowHeight="12.75"/>
  <cols>
    <col min="1" max="1" width="14.42578125" bestFit="1" customWidth="1"/>
    <col min="5" max="5" width="13" customWidth="1"/>
    <col min="6" max="6" width="20.5703125" customWidth="1"/>
    <col min="7" max="7" width="9.85546875" bestFit="1" customWidth="1"/>
    <col min="11" max="11" width="57.85546875" customWidth="1"/>
    <col min="18" max="18" width="29" customWidth="1"/>
  </cols>
  <sheetData>
    <row r="1" spans="1:26">
      <c r="C1">
        <f>MOD(1,10)</f>
        <v>1</v>
      </c>
      <c r="J1" t="str">
        <f>IF(QUOTIENT(F27,10^1)&lt;1,LOOKUP(G31,Q2:Q2:R41), IF(MOD(F27,10)&gt;0, LOOKUP(G31,Q2:Q2:R41)," " ))</f>
        <v/>
      </c>
      <c r="Q1" t="s">
        <v>184</v>
      </c>
      <c r="R1" t="s">
        <v>185</v>
      </c>
    </row>
    <row r="2" spans="1:26">
      <c r="Q2">
        <v>0</v>
      </c>
      <c r="R2" s="114" t="s">
        <v>186</v>
      </c>
    </row>
    <row r="3" spans="1:26">
      <c r="Q3">
        <v>1</v>
      </c>
      <c r="R3" t="s">
        <v>187</v>
      </c>
    </row>
    <row r="4" spans="1:26">
      <c r="Q4">
        <v>2</v>
      </c>
      <c r="R4" t="s">
        <v>188</v>
      </c>
    </row>
    <row r="5" spans="1:26">
      <c r="Q5">
        <v>3</v>
      </c>
      <c r="R5" t="s">
        <v>189</v>
      </c>
      <c r="S5">
        <v>11</v>
      </c>
      <c r="T5" t="s">
        <v>190</v>
      </c>
      <c r="V5">
        <v>20</v>
      </c>
      <c r="W5" t="s">
        <v>191</v>
      </c>
      <c r="Y5">
        <v>100</v>
      </c>
      <c r="Z5" t="s">
        <v>192</v>
      </c>
    </row>
    <row r="6" spans="1:26">
      <c r="Q6">
        <v>4</v>
      </c>
      <c r="R6" t="s">
        <v>193</v>
      </c>
      <c r="S6">
        <v>12</v>
      </c>
      <c r="T6" t="s">
        <v>194</v>
      </c>
      <c r="V6">
        <v>30</v>
      </c>
      <c r="W6" t="s">
        <v>195</v>
      </c>
      <c r="Y6">
        <v>200</v>
      </c>
      <c r="Z6" t="s">
        <v>196</v>
      </c>
    </row>
    <row r="7" spans="1:26">
      <c r="B7" t="s">
        <v>197</v>
      </c>
      <c r="C7" t="s">
        <v>198</v>
      </c>
      <c r="D7" t="s">
        <v>199</v>
      </c>
      <c r="Q7">
        <v>5</v>
      </c>
      <c r="R7" t="s">
        <v>200</v>
      </c>
      <c r="S7">
        <v>13</v>
      </c>
      <c r="T7" t="s">
        <v>201</v>
      </c>
      <c r="V7">
        <v>40</v>
      </c>
      <c r="W7" t="s">
        <v>202</v>
      </c>
      <c r="Y7">
        <v>300</v>
      </c>
      <c r="Z7" t="s">
        <v>203</v>
      </c>
    </row>
    <row r="8" spans="1:26">
      <c r="Q8">
        <v>6</v>
      </c>
      <c r="R8" t="s">
        <v>204</v>
      </c>
      <c r="S8">
        <v>14</v>
      </c>
      <c r="T8" t="s">
        <v>205</v>
      </c>
      <c r="V8">
        <v>50</v>
      </c>
      <c r="W8" t="s">
        <v>206</v>
      </c>
      <c r="Y8">
        <v>400</v>
      </c>
      <c r="Z8" t="s">
        <v>207</v>
      </c>
    </row>
    <row r="9" spans="1:26">
      <c r="Q9">
        <v>7</v>
      </c>
      <c r="R9" t="s">
        <v>208</v>
      </c>
      <c r="S9">
        <v>15</v>
      </c>
      <c r="T9" t="s">
        <v>209</v>
      </c>
      <c r="V9">
        <v>60</v>
      </c>
      <c r="W9" t="s">
        <v>210</v>
      </c>
      <c r="Y9">
        <v>500</v>
      </c>
      <c r="Z9" t="s">
        <v>211</v>
      </c>
    </row>
    <row r="10" spans="1:26" ht="15">
      <c r="A10" s="115">
        <f>Wniosek!D8</f>
        <v>0</v>
      </c>
      <c r="B10">
        <f>QUOTIENT(A10,10^6)</f>
        <v>0</v>
      </c>
      <c r="C10">
        <f>(MOD(A10,10^6)-MOD(A10,10^3))/10^3</f>
        <v>0</v>
      </c>
      <c r="D10">
        <f>MOD(A10,10^3)</f>
        <v>0</v>
      </c>
      <c r="Q10">
        <v>8</v>
      </c>
      <c r="R10" t="s">
        <v>212</v>
      </c>
      <c r="S10">
        <v>16</v>
      </c>
      <c r="T10" t="s">
        <v>213</v>
      </c>
      <c r="V10">
        <v>70</v>
      </c>
      <c r="W10" t="s">
        <v>214</v>
      </c>
      <c r="Y10">
        <v>600</v>
      </c>
      <c r="Z10" t="s">
        <v>215</v>
      </c>
    </row>
    <row r="11" spans="1:26">
      <c r="F11" t="s">
        <v>216</v>
      </c>
      <c r="G11" t="s">
        <v>217</v>
      </c>
      <c r="H11">
        <v>1</v>
      </c>
      <c r="K11" s="116">
        <f>D27</f>
        <v>0</v>
      </c>
      <c r="L11" s="116">
        <f>QUOTIENT(K11,10^2)</f>
        <v>0</v>
      </c>
      <c r="M11" s="116">
        <f>MOD(K11,10^2)</f>
        <v>0</v>
      </c>
      <c r="N11" s="116"/>
      <c r="Q11">
        <v>9</v>
      </c>
      <c r="R11" t="s">
        <v>218</v>
      </c>
      <c r="S11">
        <v>17</v>
      </c>
      <c r="T11" t="s">
        <v>219</v>
      </c>
      <c r="V11">
        <v>80</v>
      </c>
      <c r="W11" t="s">
        <v>220</v>
      </c>
      <c r="Y11">
        <v>700</v>
      </c>
      <c r="Z11" t="s">
        <v>221</v>
      </c>
    </row>
    <row r="12" spans="1:26">
      <c r="K12" s="116"/>
      <c r="L12" s="116"/>
      <c r="M12" s="116">
        <f>QUOTIENT(M11,10^1)</f>
        <v>0</v>
      </c>
      <c r="N12" s="116">
        <f>M11-M12*10^1</f>
        <v>0</v>
      </c>
      <c r="Q12">
        <v>10</v>
      </c>
      <c r="R12" t="s">
        <v>222</v>
      </c>
      <c r="S12">
        <v>18</v>
      </c>
      <c r="T12" t="s">
        <v>223</v>
      </c>
      <c r="V12">
        <v>90</v>
      </c>
      <c r="W12" t="s">
        <v>224</v>
      </c>
      <c r="Y12">
        <v>800</v>
      </c>
      <c r="Z12" t="s">
        <v>225</v>
      </c>
    </row>
    <row r="13" spans="1:26">
      <c r="B13" s="116">
        <f>B10</f>
        <v>0</v>
      </c>
      <c r="C13" s="116">
        <f>QUOTIENT(B13,10^2)</f>
        <v>0</v>
      </c>
      <c r="D13" s="116">
        <f>MOD(B13,10^2)</f>
        <v>0</v>
      </c>
      <c r="E13" s="116"/>
      <c r="K13" s="116"/>
      <c r="L13" s="116" t="s">
        <v>216</v>
      </c>
      <c r="M13" s="116"/>
      <c r="N13" s="116"/>
      <c r="Q13">
        <v>11</v>
      </c>
      <c r="R13" t="s">
        <v>190</v>
      </c>
      <c r="S13">
        <v>19</v>
      </c>
      <c r="T13" t="s">
        <v>226</v>
      </c>
      <c r="Y13">
        <v>900</v>
      </c>
      <c r="Z13" t="s">
        <v>227</v>
      </c>
    </row>
    <row r="14" spans="1:26">
      <c r="B14" s="116"/>
      <c r="C14" s="116" t="s">
        <v>199</v>
      </c>
      <c r="D14" s="116">
        <f>QUOTIENT(D13,10^1)</f>
        <v>0</v>
      </c>
      <c r="E14" s="116">
        <f>D13-D14*10^1</f>
        <v>0</v>
      </c>
      <c r="K14" s="116"/>
      <c r="L14" s="116" t="s">
        <v>199</v>
      </c>
      <c r="M14" s="116" t="s">
        <v>228</v>
      </c>
      <c r="N14" s="116" t="s">
        <v>229</v>
      </c>
      <c r="Q14">
        <v>12</v>
      </c>
      <c r="R14" t="s">
        <v>194</v>
      </c>
    </row>
    <row r="15" spans="1:26">
      <c r="B15" s="116"/>
      <c r="C15" s="116"/>
      <c r="D15" s="116"/>
      <c r="E15" s="116"/>
      <c r="K15" s="116"/>
      <c r="L15" s="116">
        <f>L11*10^2</f>
        <v>0</v>
      </c>
      <c r="M15" s="116">
        <f>M12*10^1</f>
        <v>0</v>
      </c>
      <c r="N15" s="116">
        <f>N12*10^0</f>
        <v>0</v>
      </c>
      <c r="Q15">
        <v>13</v>
      </c>
      <c r="R15" t="s">
        <v>201</v>
      </c>
    </row>
    <row r="16" spans="1:26">
      <c r="B16" s="116"/>
      <c r="C16" s="116"/>
      <c r="D16" s="116"/>
      <c r="E16" s="116"/>
      <c r="K16" s="116"/>
      <c r="L16" s="116" t="str">
        <f>LOOKUP(L15,Q2:Q2:R41)</f>
        <v/>
      </c>
      <c r="M16" s="116" t="str">
        <f>IF(M12=0,"", LOOKUP(M11,Q2:Q2:R41))</f>
        <v/>
      </c>
      <c r="N16" s="116" t="str">
        <f>IF(F27&gt;20,LOOKUP(N12, Q2:Q2:R41),"n")</f>
        <v>n</v>
      </c>
      <c r="Q16">
        <v>14</v>
      </c>
      <c r="R16" t="s">
        <v>205</v>
      </c>
    </row>
    <row r="17" spans="2:18">
      <c r="B17" s="116"/>
      <c r="C17" s="116">
        <f>C13*10^2</f>
        <v>0</v>
      </c>
      <c r="D17" s="116">
        <f>D14*10^1</f>
        <v>0</v>
      </c>
      <c r="E17" s="116">
        <f>E14*10^0</f>
        <v>0</v>
      </c>
      <c r="Q17">
        <v>15</v>
      </c>
      <c r="R17" t="s">
        <v>209</v>
      </c>
    </row>
    <row r="18" spans="2:18">
      <c r="B18" s="116"/>
      <c r="C18" s="116" t="str">
        <f>LOOKUP(C17,Q2:Q2:R41)</f>
        <v/>
      </c>
      <c r="D18" s="116" t="str">
        <f>IF(D17=0,"", LOOKUP(D17,Q2:Q2:R41))</f>
        <v/>
      </c>
      <c r="E18" s="116" t="str">
        <f>LOOKUP(E17, Q2:Q2:R41)</f>
        <v/>
      </c>
      <c r="F18" t="str">
        <f>IF(B13=0, " ", (IF(D13&lt;2,"milion", IF( D13&lt;5,"miliony","milionów" ) )) )</f>
        <v xml:space="preserve"> </v>
      </c>
      <c r="J18" t="s">
        <v>230</v>
      </c>
      <c r="Q18">
        <v>16</v>
      </c>
      <c r="R18" t="s">
        <v>213</v>
      </c>
    </row>
    <row r="19" spans="2:18">
      <c r="Q19">
        <v>17</v>
      </c>
      <c r="R19" t="s">
        <v>219</v>
      </c>
    </row>
    <row r="20" spans="2:18">
      <c r="C20" s="116">
        <f>C10</f>
        <v>0</v>
      </c>
      <c r="D20" s="116">
        <f>QUOTIENT(C20,10^2)</f>
        <v>0</v>
      </c>
      <c r="E20" s="116">
        <f>MOD(C20,10^2)</f>
        <v>0</v>
      </c>
      <c r="F20" s="116"/>
      <c r="Q20">
        <v>18</v>
      </c>
      <c r="R20" t="s">
        <v>223</v>
      </c>
    </row>
    <row r="21" spans="2:18">
      <c r="C21" s="116"/>
      <c r="D21" s="116"/>
      <c r="E21" s="116">
        <f>QUOTIENT(E20,10^1)</f>
        <v>0</v>
      </c>
      <c r="F21" s="116">
        <f>E20-E21*10^1</f>
        <v>0</v>
      </c>
      <c r="Q21">
        <v>19</v>
      </c>
      <c r="R21" t="s">
        <v>226</v>
      </c>
    </row>
    <row r="22" spans="2:18">
      <c r="C22" s="116"/>
      <c r="D22" s="116"/>
      <c r="E22" s="116"/>
      <c r="F22" s="116"/>
      <c r="Q22">
        <v>20</v>
      </c>
      <c r="R22" t="s">
        <v>191</v>
      </c>
    </row>
    <row r="23" spans="2:18">
      <c r="C23" s="116"/>
      <c r="D23" s="116"/>
      <c r="E23" s="116"/>
      <c r="F23" s="116"/>
      <c r="Q23">
        <v>30</v>
      </c>
      <c r="R23" t="s">
        <v>195</v>
      </c>
    </row>
    <row r="24" spans="2:18">
      <c r="C24" s="116"/>
      <c r="D24" s="116">
        <f>D20*10^2</f>
        <v>0</v>
      </c>
      <c r="E24" s="116">
        <f>E21*10^1</f>
        <v>0</v>
      </c>
      <c r="F24" s="116">
        <f>F21*10^0</f>
        <v>0</v>
      </c>
      <c r="Q24">
        <v>40</v>
      </c>
      <c r="R24" t="s">
        <v>202</v>
      </c>
    </row>
    <row r="25" spans="2:18">
      <c r="C25" s="116"/>
      <c r="D25" s="116" t="str">
        <f>LOOKUP(D24,Q2:Q2:R41)</f>
        <v/>
      </c>
      <c r="E25" s="116" t="str">
        <f>IF(E24=0,"", LOOKUP(E20,Q2:Q2:R41))</f>
        <v/>
      </c>
      <c r="F25" s="116" t="str">
        <f>IF(E20&gt;20,LOOKUP(F21, Q2:Q2:R41), IF(E20&lt;10, LOOKUP(F21, Q2:Q2:R41),  " "))</f>
        <v/>
      </c>
      <c r="G25" s="116" t="str">
        <f>IF(E20=0,IF(D20&gt;0,"tysięcy"," "),IF(E20=1,"tysiąc",IF(E20&lt;5,"tysiące","tysięcy")))</f>
        <v xml:space="preserve"> </v>
      </c>
      <c r="Q25">
        <v>50</v>
      </c>
      <c r="R25" t="s">
        <v>206</v>
      </c>
    </row>
    <row r="26" spans="2:18">
      <c r="Q26">
        <v>60</v>
      </c>
      <c r="R26" t="s">
        <v>210</v>
      </c>
    </row>
    <row r="27" spans="2:18">
      <c r="D27" s="116">
        <f>D10</f>
        <v>0</v>
      </c>
      <c r="E27" s="116">
        <f>QUOTIENT(D27,10^2)</f>
        <v>0</v>
      </c>
      <c r="F27" s="117">
        <f>MOD(D27,10^2)</f>
        <v>0</v>
      </c>
      <c r="G27" s="116"/>
      <c r="Q27">
        <v>70</v>
      </c>
      <c r="R27" t="s">
        <v>214</v>
      </c>
    </row>
    <row r="28" spans="2:18">
      <c r="D28" s="116"/>
      <c r="E28" s="116" t="s">
        <v>199</v>
      </c>
      <c r="F28" s="116">
        <f>QUOTIENT(F27,10^1)</f>
        <v>0</v>
      </c>
      <c r="G28" s="117">
        <f>F27-F28*10^1</f>
        <v>0</v>
      </c>
      <c r="Q28">
        <v>80</v>
      </c>
      <c r="R28" t="s">
        <v>220</v>
      </c>
    </row>
    <row r="29" spans="2:18">
      <c r="D29" s="116"/>
      <c r="E29" s="116"/>
      <c r="F29" s="116"/>
      <c r="G29" s="116"/>
      <c r="Q29">
        <v>90</v>
      </c>
      <c r="R29" t="s">
        <v>224</v>
      </c>
    </row>
    <row r="30" spans="2:18">
      <c r="D30" s="116"/>
      <c r="E30" s="116"/>
      <c r="F30" s="116"/>
      <c r="G30" s="116"/>
      <c r="Q30">
        <v>100</v>
      </c>
      <c r="R30" t="s">
        <v>192</v>
      </c>
    </row>
    <row r="31" spans="2:18">
      <c r="D31" s="116"/>
      <c r="E31" s="116">
        <f>E27*10^2</f>
        <v>0</v>
      </c>
      <c r="F31" s="116">
        <f>F28*10^1</f>
        <v>0</v>
      </c>
      <c r="G31" s="117">
        <f>G28*10^0</f>
        <v>0</v>
      </c>
      <c r="Q31">
        <v>200</v>
      </c>
      <c r="R31" t="s">
        <v>196</v>
      </c>
    </row>
    <row r="32" spans="2:18">
      <c r="D32" s="116"/>
      <c r="E32" s="116" t="str">
        <f>LOOKUP(E31,Q2:Q2:R41)</f>
        <v/>
      </c>
      <c r="F32" s="116" t="str">
        <f>IF(F28=0,"", LOOKUP(M11,Q2:Q2:R41))</f>
        <v/>
      </c>
      <c r="G32" s="116" t="str">
        <f>IF(F27&gt;20,LOOKUP(G28, Q2:Q2:R41), IF(F27&lt;10, LOOKUP(G28, Q2:Q2:R41),  " "))</f>
        <v/>
      </c>
      <c r="Q32">
        <v>300</v>
      </c>
      <c r="R32" t="s">
        <v>203</v>
      </c>
    </row>
    <row r="33" spans="10:18">
      <c r="Q33">
        <v>400</v>
      </c>
      <c r="R33" t="s">
        <v>207</v>
      </c>
    </row>
    <row r="34" spans="10:18">
      <c r="J34" t="s">
        <v>231</v>
      </c>
      <c r="K34" t="str">
        <f>IF(B10&gt;0,C18&amp;" "&amp;D18&amp;" "&amp;E18&amp;" "&amp;F18&amp; " ", " ")</f>
        <v xml:space="preserve"> </v>
      </c>
      <c r="Q34">
        <v>500</v>
      </c>
      <c r="R34" t="s">
        <v>211</v>
      </c>
    </row>
    <row r="35" spans="10:18">
      <c r="K35" t="str">
        <f>IF( C10&gt;0,(D25&amp;" "&amp;E25&amp;" "&amp;F25&amp;" "&amp;G25), " ")</f>
        <v xml:space="preserve"> </v>
      </c>
      <c r="Q35">
        <v>600</v>
      </c>
      <c r="R35" t="s">
        <v>215</v>
      </c>
    </row>
    <row r="36" spans="10:18">
      <c r="K36" s="118" t="str">
        <f>IF(A10&gt;999999999, "Przekroczony zakres!","Słownie zł: "&amp;K34&amp;" "&amp;K35&amp;" " &amp;E32&amp;" "&amp;F32&amp;" "&amp;H32&amp;" "&amp;G32)</f>
        <v xml:space="preserve">Słownie zł:        </v>
      </c>
      <c r="L36" t="s">
        <v>232</v>
      </c>
      <c r="Q36">
        <v>700</v>
      </c>
      <c r="R36" t="s">
        <v>221</v>
      </c>
    </row>
    <row r="37" spans="10:18">
      <c r="Q37">
        <v>800</v>
      </c>
      <c r="R37" t="s">
        <v>225</v>
      </c>
    </row>
    <row r="38" spans="10:18">
      <c r="Q38">
        <v>900</v>
      </c>
      <c r="R38" t="s">
        <v>227</v>
      </c>
    </row>
    <row r="39" spans="10:18">
      <c r="Q39">
        <v>1000</v>
      </c>
      <c r="R39" t="s">
        <v>233</v>
      </c>
    </row>
    <row r="40" spans="10:18">
      <c r="Q40">
        <v>2000</v>
      </c>
      <c r="R40" t="s">
        <v>234</v>
      </c>
    </row>
    <row r="41" spans="10:18">
      <c r="Q41">
        <v>3000</v>
      </c>
      <c r="R41" t="s">
        <v>235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E12"/>
  <sheetViews>
    <sheetView workbookViewId="0">
      <selection activeCell="E22" sqref="E22"/>
    </sheetView>
  </sheetViews>
  <sheetFormatPr defaultRowHeight="12.75"/>
  <cols>
    <col min="1" max="1" width="12.7109375" customWidth="1"/>
    <col min="2" max="2" width="22.7109375" customWidth="1"/>
    <col min="3" max="3" width="23.42578125" bestFit="1" customWidth="1"/>
    <col min="4" max="4" width="29.85546875" customWidth="1"/>
    <col min="5" max="5" width="24.5703125" bestFit="1" customWidth="1"/>
  </cols>
  <sheetData>
    <row r="1" spans="1:5">
      <c r="A1" s="111" t="s">
        <v>236</v>
      </c>
      <c r="B1" s="111" t="s">
        <v>237</v>
      </c>
      <c r="C1" s="111" t="s">
        <v>238</v>
      </c>
      <c r="E1" s="54" t="s">
        <v>239</v>
      </c>
    </row>
    <row r="2" spans="1:5">
      <c r="A2" t="s">
        <v>240</v>
      </c>
      <c r="B2" t="s">
        <v>241</v>
      </c>
      <c r="C2" t="s">
        <v>242</v>
      </c>
      <c r="E2" t="s">
        <v>243</v>
      </c>
    </row>
    <row r="3" spans="1:5">
      <c r="A3" t="s">
        <v>244</v>
      </c>
      <c r="B3" t="s">
        <v>241</v>
      </c>
      <c r="C3" t="s">
        <v>245</v>
      </c>
      <c r="E3" t="s">
        <v>246</v>
      </c>
    </row>
    <row r="4" spans="1:5">
      <c r="A4" t="s">
        <v>241</v>
      </c>
      <c r="B4" t="s">
        <v>247</v>
      </c>
      <c r="C4" t="s">
        <v>248</v>
      </c>
      <c r="E4" t="s">
        <v>249</v>
      </c>
    </row>
    <row r="5" spans="1:5">
      <c r="A5" t="s">
        <v>247</v>
      </c>
      <c r="B5" t="s">
        <v>247</v>
      </c>
      <c r="C5" t="s">
        <v>250</v>
      </c>
      <c r="E5" t="s">
        <v>251</v>
      </c>
    </row>
    <row r="6" spans="1:5">
      <c r="A6" t="s">
        <v>252</v>
      </c>
      <c r="B6" t="s">
        <v>252</v>
      </c>
      <c r="C6" t="s">
        <v>253</v>
      </c>
      <c r="E6" t="s">
        <v>254</v>
      </c>
    </row>
    <row r="7" spans="1:5">
      <c r="A7" t="s">
        <v>255</v>
      </c>
      <c r="B7" t="s">
        <v>252</v>
      </c>
      <c r="C7" t="s">
        <v>256</v>
      </c>
    </row>
    <row r="8" spans="1:5">
      <c r="B8" t="s">
        <v>244</v>
      </c>
      <c r="C8" t="s">
        <v>257</v>
      </c>
    </row>
    <row r="9" spans="1:5">
      <c r="B9" t="s">
        <v>244</v>
      </c>
      <c r="C9" t="s">
        <v>851</v>
      </c>
    </row>
    <row r="10" spans="1:5">
      <c r="B10" t="s">
        <v>240</v>
      </c>
      <c r="C10" t="s">
        <v>258</v>
      </c>
    </row>
    <row r="11" spans="1:5">
      <c r="B11" t="s">
        <v>255</v>
      </c>
      <c r="C11" t="s">
        <v>259</v>
      </c>
    </row>
    <row r="12" spans="1:5">
      <c r="B12" t="s">
        <v>255</v>
      </c>
      <c r="C12" t="s">
        <v>260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442"/>
  <sheetViews>
    <sheetView topLeftCell="A31" zoomScale="110" zoomScaleNormal="110" workbookViewId="0">
      <selection activeCell="B9" sqref="B9"/>
    </sheetView>
  </sheetViews>
  <sheetFormatPr defaultRowHeight="12.75"/>
  <cols>
    <col min="1" max="1" width="44.7109375" customWidth="1"/>
    <col min="2" max="2" width="59.7109375" customWidth="1"/>
    <col min="3" max="13" width="9.140625" customWidth="1"/>
    <col min="14" max="14" width="20.28515625" customWidth="1"/>
    <col min="15" max="15" width="36.140625" customWidth="1"/>
  </cols>
  <sheetData>
    <row r="1" spans="1:15" ht="12.75" customHeight="1">
      <c r="A1" t="s">
        <v>261</v>
      </c>
      <c r="B1">
        <v>5</v>
      </c>
      <c r="D1" s="482" t="s">
        <v>262</v>
      </c>
      <c r="E1" s="482"/>
      <c r="F1" s="482"/>
      <c r="G1" s="482"/>
      <c r="H1" s="482"/>
      <c r="N1" t="s">
        <v>263</v>
      </c>
      <c r="O1" t="s">
        <v>264</v>
      </c>
    </row>
    <row r="2" spans="1:15">
      <c r="A2" t="s">
        <v>265</v>
      </c>
      <c r="B2" t="s">
        <v>266</v>
      </c>
      <c r="D2" s="482"/>
      <c r="E2" s="482"/>
      <c r="F2" s="482"/>
      <c r="G2" s="482"/>
      <c r="H2" s="482"/>
    </row>
    <row r="3" spans="1:15">
      <c r="A3" t="s">
        <v>267</v>
      </c>
      <c r="B3" s="40">
        <f>Wniosek!D8</f>
        <v>0</v>
      </c>
      <c r="D3" s="482"/>
      <c r="E3" s="482"/>
      <c r="F3" s="482"/>
      <c r="G3" s="482"/>
      <c r="H3" s="482"/>
    </row>
    <row r="4" spans="1:15">
      <c r="A4" t="s">
        <v>268</v>
      </c>
      <c r="B4">
        <f>Wniosek!D9</f>
        <v>0</v>
      </c>
      <c r="D4" s="482"/>
      <c r="E4" s="482"/>
      <c r="F4" s="482"/>
      <c r="G4" s="482"/>
      <c r="H4" s="482"/>
    </row>
    <row r="5" spans="1:15">
      <c r="A5" t="s">
        <v>269</v>
      </c>
      <c r="B5">
        <f>Wniosek!I9</f>
        <v>0</v>
      </c>
      <c r="D5" s="482"/>
      <c r="E5" s="482"/>
      <c r="F5" s="482"/>
      <c r="G5" s="482"/>
      <c r="H5" s="482"/>
    </row>
    <row r="6" spans="1:15">
      <c r="A6" t="s">
        <v>270</v>
      </c>
      <c r="B6">
        <f>Wniosek!D10</f>
        <v>0</v>
      </c>
    </row>
    <row r="7" spans="1:15">
      <c r="A7" t="s">
        <v>271</v>
      </c>
      <c r="B7">
        <f>Wniosek!D11</f>
        <v>0</v>
      </c>
    </row>
    <row r="8" spans="1:15">
      <c r="A8" t="s">
        <v>272</v>
      </c>
      <c r="B8">
        <v>1</v>
      </c>
    </row>
    <row r="9" spans="1:15">
      <c r="A9" s="41" t="s">
        <v>273</v>
      </c>
    </row>
    <row r="10" spans="1:15">
      <c r="A10" t="s">
        <v>274</v>
      </c>
      <c r="B10">
        <f>Wniosek!D33</f>
        <v>0</v>
      </c>
    </row>
    <row r="11" spans="1:15">
      <c r="A11" t="s">
        <v>275</v>
      </c>
      <c r="B11">
        <f>Wniosek!D34</f>
        <v>0</v>
      </c>
    </row>
    <row r="12" spans="1:15">
      <c r="A12" t="s">
        <v>276</v>
      </c>
      <c r="B12" t="e">
        <f>Wniosek!#REF!</f>
        <v>#REF!</v>
      </c>
    </row>
    <row r="13" spans="1:15">
      <c r="A13" t="s">
        <v>277</v>
      </c>
      <c r="B13" t="e">
        <f>Wniosek!#REF!</f>
        <v>#REF!</v>
      </c>
    </row>
    <row r="14" spans="1:15">
      <c r="A14" t="s">
        <v>278</v>
      </c>
      <c r="B14">
        <f>Wniosek!D38</f>
        <v>0</v>
      </c>
    </row>
    <row r="15" spans="1:15">
      <c r="A15" t="s">
        <v>279</v>
      </c>
      <c r="B15">
        <f>Wniosek!H38</f>
        <v>0</v>
      </c>
    </row>
    <row r="16" spans="1:15">
      <c r="A16" t="s">
        <v>280</v>
      </c>
      <c r="B16" t="e">
        <f>Wniosek!#REF!</f>
        <v>#REF!</v>
      </c>
    </row>
    <row r="17" spans="1:2">
      <c r="A17" t="s">
        <v>281</v>
      </c>
      <c r="B17" t="e">
        <f>Wniosek!#REF!</f>
        <v>#REF!</v>
      </c>
    </row>
    <row r="18" spans="1:2">
      <c r="A18" t="s">
        <v>282</v>
      </c>
      <c r="B18">
        <f>Wniosek!F39</f>
        <v>0</v>
      </c>
    </row>
    <row r="19" spans="1:2">
      <c r="A19" t="s">
        <v>283</v>
      </c>
      <c r="B19">
        <f>Wniosek!D40</f>
        <v>0</v>
      </c>
    </row>
    <row r="20" spans="1:2">
      <c r="A20" t="s">
        <v>284</v>
      </c>
      <c r="B20">
        <f>Wniosek!H40</f>
        <v>0</v>
      </c>
    </row>
    <row r="21" spans="1:2">
      <c r="A21" t="s">
        <v>285</v>
      </c>
      <c r="B21">
        <v>3</v>
      </c>
    </row>
    <row r="22" spans="1:2">
      <c r="A22" t="s">
        <v>286</v>
      </c>
      <c r="B22">
        <f>Wniosek!J42</f>
        <v>0</v>
      </c>
    </row>
    <row r="23" spans="1:2">
      <c r="A23" t="s">
        <v>287</v>
      </c>
      <c r="B23">
        <f>Wniosek!D43</f>
        <v>0</v>
      </c>
    </row>
    <row r="24" spans="1:2">
      <c r="A24" t="s">
        <v>288</v>
      </c>
      <c r="B24">
        <f>Wniosek!H43</f>
        <v>0</v>
      </c>
    </row>
    <row r="25" spans="1:2">
      <c r="A25" t="s">
        <v>289</v>
      </c>
      <c r="B25">
        <f>Wniosek!D44</f>
        <v>0</v>
      </c>
    </row>
    <row r="26" spans="1:2">
      <c r="A26" t="s">
        <v>290</v>
      </c>
      <c r="B26">
        <f>Wniosek!H44</f>
        <v>0</v>
      </c>
    </row>
    <row r="27" spans="1:2">
      <c r="A27" t="s">
        <v>291</v>
      </c>
      <c r="B27">
        <f>Wniosek!D45</f>
        <v>0</v>
      </c>
    </row>
    <row r="28" spans="1:2">
      <c r="A28" t="s">
        <v>292</v>
      </c>
      <c r="B28">
        <f>Wniosek!H45</f>
        <v>0</v>
      </c>
    </row>
    <row r="29" spans="1:2">
      <c r="A29" t="s">
        <v>293</v>
      </c>
      <c r="B29">
        <f>Wniosek!D46</f>
        <v>0</v>
      </c>
    </row>
    <row r="30" spans="1:2">
      <c r="A30" t="s">
        <v>294</v>
      </c>
      <c r="B30" t="e">
        <f>Wniosek!#REF!</f>
        <v>#REF!</v>
      </c>
    </row>
    <row r="31" spans="1:2">
      <c r="A31" t="s">
        <v>295</v>
      </c>
      <c r="B31">
        <f>Wniosek!J39</f>
        <v>0</v>
      </c>
    </row>
    <row r="32" spans="1:2">
      <c r="A32" s="41" t="s">
        <v>296</v>
      </c>
      <c r="B32">
        <f>Wniosek!F39</f>
        <v>0</v>
      </c>
    </row>
    <row r="33" spans="1:3">
      <c r="A33" t="s">
        <v>297</v>
      </c>
      <c r="B33" t="e">
        <f>Wniosek!#REF!</f>
        <v>#REF!</v>
      </c>
    </row>
    <row r="34" spans="1:3">
      <c r="A34" t="s">
        <v>298</v>
      </c>
      <c r="B34" t="e">
        <f>Wniosek!#REF!</f>
        <v>#REF!</v>
      </c>
    </row>
    <row r="35" spans="1:3">
      <c r="A35" t="s">
        <v>299</v>
      </c>
      <c r="B35" t="e">
        <f>Wniosek!#REF!</f>
        <v>#REF!</v>
      </c>
    </row>
    <row r="36" spans="1:3">
      <c r="A36" t="s">
        <v>300</v>
      </c>
      <c r="B36" t="e">
        <f>Wniosek!#REF!</f>
        <v>#REF!</v>
      </c>
    </row>
    <row r="37" spans="1:3">
      <c r="A37" t="s">
        <v>301</v>
      </c>
      <c r="B37" t="e">
        <f>Wniosek!#REF!</f>
        <v>#REF!</v>
      </c>
    </row>
    <row r="38" spans="1:3">
      <c r="A38" t="s">
        <v>302</v>
      </c>
      <c r="B38" t="e">
        <f>Wniosek!#REF!</f>
        <v>#REF!</v>
      </c>
    </row>
    <row r="39" spans="1:3">
      <c r="A39" t="s">
        <v>303</v>
      </c>
      <c r="B39" t="s">
        <v>186</v>
      </c>
      <c r="C39">
        <v>61</v>
      </c>
    </row>
    <row r="40" spans="1:3" ht="12.95" customHeight="1">
      <c r="A40" s="42" t="s">
        <v>304</v>
      </c>
    </row>
    <row r="41" spans="1:3">
      <c r="A41" t="s">
        <v>305</v>
      </c>
      <c r="B41" t="e">
        <f>Wniosek!#REF!</f>
        <v>#REF!</v>
      </c>
    </row>
    <row r="42" spans="1:3">
      <c r="A42" t="s">
        <v>306</v>
      </c>
      <c r="B42" t="e">
        <f>Wniosek!#REF!</f>
        <v>#REF!</v>
      </c>
    </row>
    <row r="43" spans="1:3">
      <c r="A43" t="s">
        <v>307</v>
      </c>
      <c r="B43" t="e">
        <f>Wniosek!#REF!</f>
        <v>#REF!</v>
      </c>
    </row>
    <row r="44" spans="1:3">
      <c r="A44" t="s">
        <v>308</v>
      </c>
      <c r="B44" t="e">
        <f>Wniosek!#REF!</f>
        <v>#REF!</v>
      </c>
    </row>
    <row r="45" spans="1:3">
      <c r="A45" t="s">
        <v>309</v>
      </c>
      <c r="B45" t="e">
        <f>Wniosek!#REF!</f>
        <v>#REF!</v>
      </c>
    </row>
    <row r="46" spans="1:3">
      <c r="A46" t="s">
        <v>310</v>
      </c>
      <c r="B46" t="e">
        <f>Wniosek!#REF!</f>
        <v>#REF!</v>
      </c>
    </row>
    <row r="47" spans="1:3">
      <c r="A47" t="s">
        <v>311</v>
      </c>
      <c r="B47" t="e">
        <f>Wniosek!#REF!</f>
        <v>#REF!</v>
      </c>
    </row>
    <row r="48" spans="1:3">
      <c r="A48" t="s">
        <v>312</v>
      </c>
      <c r="B48" t="e">
        <f>Wniosek!#REF!</f>
        <v>#REF!</v>
      </c>
    </row>
    <row r="49" spans="1:2">
      <c r="A49" t="s">
        <v>313</v>
      </c>
      <c r="B49" t="e">
        <f>Wniosek!#REF!</f>
        <v>#REF!</v>
      </c>
    </row>
    <row r="50" spans="1:2">
      <c r="A50" t="s">
        <v>314</v>
      </c>
      <c r="B50" t="e">
        <f>Wniosek!#REF!</f>
        <v>#REF!</v>
      </c>
    </row>
    <row r="51" spans="1:2">
      <c r="A51" t="s">
        <v>315</v>
      </c>
      <c r="B51" t="e">
        <f>Wniosek!#REF!</f>
        <v>#REF!</v>
      </c>
    </row>
    <row r="52" spans="1:2">
      <c r="A52" t="s">
        <v>316</v>
      </c>
      <c r="B52" t="e">
        <f>Wniosek!#REF!</f>
        <v>#REF!</v>
      </c>
    </row>
    <row r="53" spans="1:2">
      <c r="A53" t="s">
        <v>317</v>
      </c>
      <c r="B53" t="e">
        <f>Wniosek!#REF!</f>
        <v>#REF!</v>
      </c>
    </row>
    <row r="54" spans="1:2">
      <c r="A54" t="s">
        <v>318</v>
      </c>
      <c r="B54" t="e">
        <f>Wniosek!#REF!</f>
        <v>#REF!</v>
      </c>
    </row>
    <row r="55" spans="1:2">
      <c r="A55" t="s">
        <v>319</v>
      </c>
      <c r="B55" t="e">
        <f>Wniosek!#REF!</f>
        <v>#REF!</v>
      </c>
    </row>
    <row r="56" spans="1:2">
      <c r="A56" t="s">
        <v>320</v>
      </c>
      <c r="B56" t="e">
        <f>Wniosek!#REF!</f>
        <v>#REF!</v>
      </c>
    </row>
    <row r="57" spans="1:2">
      <c r="A57" t="s">
        <v>321</v>
      </c>
      <c r="B57">
        <v>3</v>
      </c>
    </row>
    <row r="58" spans="1:2">
      <c r="A58" t="s">
        <v>322</v>
      </c>
      <c r="B58">
        <f>Wniosek!I47</f>
        <v>0</v>
      </c>
    </row>
    <row r="59" spans="1:2">
      <c r="A59" t="s">
        <v>323</v>
      </c>
      <c r="B59" t="str">
        <f>IF(B58=0,"pierwsza","następna")</f>
        <v>pierwsza</v>
      </c>
    </row>
    <row r="60" spans="1:2">
      <c r="A60" t="s">
        <v>324</v>
      </c>
      <c r="B60" t="e">
        <f>Wniosek!#REF!</f>
        <v>#REF!</v>
      </c>
    </row>
    <row r="61" spans="1:2">
      <c r="A61" s="41" t="s">
        <v>325</v>
      </c>
      <c r="B61" t="e">
        <f>Wniosek!#REF!</f>
        <v>#REF!</v>
      </c>
    </row>
    <row r="62" spans="1:2">
      <c r="A62" t="s">
        <v>326</v>
      </c>
      <c r="B62" t="e">
        <f>Wniosek!#REF!</f>
        <v>#REF!</v>
      </c>
    </row>
    <row r="63" spans="1:2">
      <c r="A63" t="s">
        <v>327</v>
      </c>
      <c r="B63" t="e">
        <f>Wniosek!#REF!</f>
        <v>#REF!</v>
      </c>
    </row>
    <row r="64" spans="1:2">
      <c r="A64" t="s">
        <v>328</v>
      </c>
      <c r="B64" t="e">
        <f>Wniosek!#REF!</f>
        <v>#REF!</v>
      </c>
    </row>
    <row r="65" spans="1:2">
      <c r="A65" t="s">
        <v>329</v>
      </c>
      <c r="B65" t="e">
        <f>Wniosek!#REF!</f>
        <v>#REF!</v>
      </c>
    </row>
    <row r="66" spans="1:2">
      <c r="A66" t="s">
        <v>330</v>
      </c>
      <c r="B66" t="e">
        <f>Wniosek!#REF!</f>
        <v>#REF!</v>
      </c>
    </row>
    <row r="67" spans="1:2">
      <c r="A67" t="s">
        <v>331</v>
      </c>
      <c r="B67" t="e">
        <f>Wniosek!#REF!</f>
        <v>#REF!</v>
      </c>
    </row>
    <row r="68" spans="1:2">
      <c r="A68" t="s">
        <v>332</v>
      </c>
      <c r="B68" t="e">
        <f>Wniosek!#REF!</f>
        <v>#REF!</v>
      </c>
    </row>
    <row r="69" spans="1:2">
      <c r="A69" t="s">
        <v>333</v>
      </c>
      <c r="B69" t="e">
        <f>Wniosek!#REF!</f>
        <v>#REF!</v>
      </c>
    </row>
    <row r="70" spans="1:2">
      <c r="A70" t="s">
        <v>334</v>
      </c>
      <c r="B70">
        <v>1</v>
      </c>
    </row>
    <row r="71" spans="1:2">
      <c r="A71" t="s">
        <v>335</v>
      </c>
      <c r="B71">
        <v>2</v>
      </c>
    </row>
    <row r="72" spans="1:2">
      <c r="A72" t="s">
        <v>336</v>
      </c>
      <c r="B72" t="e">
        <f>Wniosek!#REF!</f>
        <v>#REF!</v>
      </c>
    </row>
    <row r="73" spans="1:2">
      <c r="A73" t="s">
        <v>337</v>
      </c>
      <c r="B73" t="e">
        <f>Wniosek!#REF!</f>
        <v>#REF!</v>
      </c>
    </row>
    <row r="74" spans="1:2">
      <c r="A74" t="s">
        <v>338</v>
      </c>
      <c r="B74" t="e">
        <f>Wniosek!#REF!</f>
        <v>#REF!</v>
      </c>
    </row>
    <row r="75" spans="1:2">
      <c r="A75" t="s">
        <v>339</v>
      </c>
      <c r="B75" t="e">
        <f>Wniosek!#REF!</f>
        <v>#REF!</v>
      </c>
    </row>
    <row r="76" spans="1:2">
      <c r="A76" t="s">
        <v>340</v>
      </c>
      <c r="B76" t="e">
        <f>Wniosek!#REF!</f>
        <v>#REF!</v>
      </c>
    </row>
    <row r="77" spans="1:2">
      <c r="A77" t="s">
        <v>341</v>
      </c>
      <c r="B77" t="e">
        <f>Wniosek!#REF!</f>
        <v>#REF!</v>
      </c>
    </row>
    <row r="78" spans="1:2">
      <c r="A78" t="s">
        <v>342</v>
      </c>
      <c r="B78" t="e">
        <f>Wniosek!#REF!</f>
        <v>#REF!</v>
      </c>
    </row>
    <row r="79" spans="1:2">
      <c r="A79" t="s">
        <v>343</v>
      </c>
      <c r="B79" t="e">
        <f>Wniosek!#REF!</f>
        <v>#REF!</v>
      </c>
    </row>
    <row r="80" spans="1:2">
      <c r="A80" t="s">
        <v>344</v>
      </c>
      <c r="B80" t="e">
        <f>Wniosek!#REF!</f>
        <v>#REF!</v>
      </c>
    </row>
    <row r="81" spans="1:2">
      <c r="A81" t="s">
        <v>345</v>
      </c>
      <c r="B81" t="e">
        <f>Wniosek!#REF!</f>
        <v>#REF!</v>
      </c>
    </row>
    <row r="82" spans="1:2">
      <c r="A82" t="s">
        <v>346</v>
      </c>
      <c r="B82" t="e">
        <f>Wniosek!#REF!</f>
        <v>#REF!</v>
      </c>
    </row>
    <row r="83" spans="1:2">
      <c r="A83" t="s">
        <v>347</v>
      </c>
      <c r="B83" t="e">
        <f>Wniosek!#REF!</f>
        <v>#REF!</v>
      </c>
    </row>
    <row r="84" spans="1:2">
      <c r="A84" t="s">
        <v>348</v>
      </c>
      <c r="B84" t="e">
        <f>Wniosek!#REF!</f>
        <v>#REF!</v>
      </c>
    </row>
    <row r="85" spans="1:2">
      <c r="A85" t="s">
        <v>349</v>
      </c>
      <c r="B85" t="e">
        <f>Wniosek!#REF!</f>
        <v>#REF!</v>
      </c>
    </row>
    <row r="86" spans="1:2">
      <c r="A86" t="s">
        <v>350</v>
      </c>
      <c r="B86" t="e">
        <f>Wniosek!#REF!</f>
        <v>#REF!</v>
      </c>
    </row>
    <row r="87" spans="1:2">
      <c r="A87" t="s">
        <v>351</v>
      </c>
      <c r="B87" t="e">
        <f>Wniosek!#REF!</f>
        <v>#REF!</v>
      </c>
    </row>
    <row r="88" spans="1:2">
      <c r="A88" t="s">
        <v>352</v>
      </c>
      <c r="B88">
        <v>3</v>
      </c>
    </row>
    <row r="89" spans="1:2">
      <c r="A89" t="s">
        <v>353</v>
      </c>
      <c r="B89" t="s">
        <v>771</v>
      </c>
    </row>
    <row r="90" spans="1:2">
      <c r="A90" t="s">
        <v>355</v>
      </c>
      <c r="B90" t="e">
        <f>Wniosek!#REF!</f>
        <v>#REF!</v>
      </c>
    </row>
    <row r="91" spans="1:2">
      <c r="A91" t="s">
        <v>356</v>
      </c>
      <c r="B91" t="e">
        <f>Wniosek!#REF!</f>
        <v>#REF!</v>
      </c>
    </row>
    <row r="92" spans="1:2">
      <c r="A92" t="s">
        <v>357</v>
      </c>
      <c r="B92" t="e">
        <f>Wniosek!#REF!</f>
        <v>#REF!</v>
      </c>
    </row>
    <row r="93" spans="1:2">
      <c r="A93" t="s">
        <v>358</v>
      </c>
      <c r="B93">
        <f>Wniosek!C51</f>
        <v>0</v>
      </c>
    </row>
    <row r="94" spans="1:2">
      <c r="A94" t="s">
        <v>359</v>
      </c>
      <c r="B94">
        <f>Wniosek!C62</f>
        <v>0</v>
      </c>
    </row>
    <row r="95" spans="1:2">
      <c r="A95" t="s">
        <v>360</v>
      </c>
      <c r="B95">
        <f>Wniosek!C64</f>
        <v>0</v>
      </c>
    </row>
    <row r="98" spans="1:2" ht="12.95" customHeight="1">
      <c r="A98" s="42" t="s">
        <v>73</v>
      </c>
    </row>
    <row r="99" spans="1:2">
      <c r="A99" t="s">
        <v>361</v>
      </c>
      <c r="B99">
        <f>Wniosek!C70</f>
        <v>0</v>
      </c>
    </row>
    <row r="100" spans="1:2">
      <c r="A100" t="s">
        <v>362</v>
      </c>
      <c r="B100">
        <f>Wniosek!E70</f>
        <v>0</v>
      </c>
    </row>
    <row r="101" spans="1:2">
      <c r="A101" t="s">
        <v>363</v>
      </c>
      <c r="B101">
        <f>Wniosek!H70</f>
        <v>0</v>
      </c>
    </row>
    <row r="102" spans="1:2">
      <c r="A102" t="s">
        <v>364</v>
      </c>
      <c r="B102">
        <f>Wniosek!C71</f>
        <v>0</v>
      </c>
    </row>
    <row r="103" spans="1:2">
      <c r="A103" t="s">
        <v>365</v>
      </c>
      <c r="B103">
        <f>Wniosek!E71</f>
        <v>0</v>
      </c>
    </row>
    <row r="104" spans="1:2">
      <c r="A104" t="s">
        <v>366</v>
      </c>
      <c r="B104">
        <f>Wniosek!H71</f>
        <v>0</v>
      </c>
    </row>
    <row r="105" spans="1:2">
      <c r="A105" t="s">
        <v>367</v>
      </c>
      <c r="B105">
        <f>Wniosek!C72</f>
        <v>0</v>
      </c>
    </row>
    <row r="106" spans="1:2">
      <c r="A106" t="s">
        <v>368</v>
      </c>
      <c r="B106">
        <f>Wniosek!E72</f>
        <v>0</v>
      </c>
    </row>
    <row r="107" spans="1:2">
      <c r="A107" t="s">
        <v>369</v>
      </c>
      <c r="B107">
        <f>Wniosek!H72</f>
        <v>0</v>
      </c>
    </row>
    <row r="108" spans="1:2">
      <c r="A108" t="s">
        <v>370</v>
      </c>
      <c r="B108">
        <f>Wniosek!C75</f>
        <v>0</v>
      </c>
    </row>
    <row r="109" spans="1:2">
      <c r="A109" t="s">
        <v>371</v>
      </c>
      <c r="B109">
        <f>Wniosek!E75</f>
        <v>0</v>
      </c>
    </row>
    <row r="110" spans="1:2">
      <c r="A110" t="s">
        <v>372</v>
      </c>
      <c r="B110">
        <f>Wniosek!H75</f>
        <v>0</v>
      </c>
    </row>
    <row r="111" spans="1:2">
      <c r="A111" t="s">
        <v>373</v>
      </c>
      <c r="B111">
        <f>Wniosek!C76</f>
        <v>0</v>
      </c>
    </row>
    <row r="112" spans="1:2">
      <c r="A112" t="s">
        <v>374</v>
      </c>
      <c r="B112">
        <f>Wniosek!E76</f>
        <v>0</v>
      </c>
    </row>
    <row r="113" spans="1:2">
      <c r="A113" t="s">
        <v>375</v>
      </c>
      <c r="B113">
        <f>Wniosek!H76</f>
        <v>0</v>
      </c>
    </row>
    <row r="114" spans="1:2">
      <c r="A114" t="s">
        <v>376</v>
      </c>
      <c r="B114">
        <f>Wniosek!C77</f>
        <v>0</v>
      </c>
    </row>
    <row r="115" spans="1:2">
      <c r="A115" t="s">
        <v>377</v>
      </c>
      <c r="B115">
        <f>Wniosek!E77</f>
        <v>0</v>
      </c>
    </row>
    <row r="116" spans="1:2">
      <c r="A116" t="s">
        <v>378</v>
      </c>
      <c r="B116">
        <f>Wniosek!H77</f>
        <v>0</v>
      </c>
    </row>
    <row r="117" spans="1:2">
      <c r="A117" t="s">
        <v>379</v>
      </c>
      <c r="B117">
        <f>Wniosek!C80</f>
        <v>0</v>
      </c>
    </row>
    <row r="118" spans="1:2">
      <c r="A118" t="s">
        <v>380</v>
      </c>
      <c r="B118">
        <f>Wniosek!E80</f>
        <v>0</v>
      </c>
    </row>
    <row r="119" spans="1:2">
      <c r="A119" t="s">
        <v>381</v>
      </c>
      <c r="B119">
        <f>Wniosek!H80</f>
        <v>0</v>
      </c>
    </row>
    <row r="120" spans="1:2">
      <c r="A120" t="s">
        <v>382</v>
      </c>
      <c r="B120">
        <f>Wniosek!C81</f>
        <v>0</v>
      </c>
    </row>
    <row r="121" spans="1:2">
      <c r="A121" t="s">
        <v>383</v>
      </c>
      <c r="B121">
        <f>Wniosek!E81</f>
        <v>0</v>
      </c>
    </row>
    <row r="122" spans="1:2">
      <c r="A122" t="s">
        <v>384</v>
      </c>
      <c r="B122">
        <f>Wniosek!H81</f>
        <v>0</v>
      </c>
    </row>
    <row r="123" spans="1:2">
      <c r="A123" t="s">
        <v>385</v>
      </c>
      <c r="B123">
        <f>Wniosek!C82</f>
        <v>0</v>
      </c>
    </row>
    <row r="124" spans="1:2">
      <c r="A124" t="s">
        <v>386</v>
      </c>
      <c r="B124">
        <f>Wniosek!E82</f>
        <v>0</v>
      </c>
    </row>
    <row r="125" spans="1:2">
      <c r="A125" t="s">
        <v>387</v>
      </c>
      <c r="B125">
        <f>Wniosek!H82</f>
        <v>0</v>
      </c>
    </row>
    <row r="126" spans="1:2">
      <c r="A126" t="s">
        <v>388</v>
      </c>
      <c r="B126">
        <f>Wniosek!C85</f>
        <v>0</v>
      </c>
    </row>
    <row r="127" spans="1:2">
      <c r="A127" t="s">
        <v>389</v>
      </c>
      <c r="B127">
        <f>Wniosek!E85</f>
        <v>0</v>
      </c>
    </row>
    <row r="128" spans="1:2">
      <c r="A128" t="s">
        <v>390</v>
      </c>
      <c r="B128">
        <f>Wniosek!C86</f>
        <v>0</v>
      </c>
    </row>
    <row r="129" spans="1:2">
      <c r="A129" t="s">
        <v>391</v>
      </c>
      <c r="B129">
        <f>Wniosek!E86</f>
        <v>0</v>
      </c>
    </row>
    <row r="130" spans="1:2">
      <c r="A130" t="s">
        <v>392</v>
      </c>
      <c r="B130" t="e">
        <f>Wniosek!#REF!</f>
        <v>#REF!</v>
      </c>
    </row>
    <row r="131" spans="1:2">
      <c r="A131" t="s">
        <v>393</v>
      </c>
      <c r="B131" t="e">
        <f>Wniosek!#REF!</f>
        <v>#REF!</v>
      </c>
    </row>
    <row r="132" spans="1:2">
      <c r="A132" t="s">
        <v>394</v>
      </c>
      <c r="B132">
        <f>Wniosek!C88</f>
        <v>0</v>
      </c>
    </row>
    <row r="133" spans="1:2">
      <c r="A133" t="s">
        <v>395</v>
      </c>
      <c r="B133">
        <f>Wniosek!C91</f>
        <v>0</v>
      </c>
    </row>
    <row r="134" spans="1:2">
      <c r="A134" t="s">
        <v>396</v>
      </c>
      <c r="B134">
        <f>Wniosek!D91</f>
        <v>0</v>
      </c>
    </row>
    <row r="135" spans="1:2">
      <c r="A135" t="s">
        <v>397</v>
      </c>
      <c r="B135">
        <f>Wniosek!H91</f>
        <v>0</v>
      </c>
    </row>
    <row r="136" spans="1:2">
      <c r="A136" t="s">
        <v>398</v>
      </c>
      <c r="B136">
        <f>Wniosek!C92</f>
        <v>0</v>
      </c>
    </row>
    <row r="137" spans="1:2">
      <c r="A137" t="s">
        <v>399</v>
      </c>
      <c r="B137">
        <f>Wniosek!D92</f>
        <v>0</v>
      </c>
    </row>
    <row r="138" spans="1:2">
      <c r="A138" t="s">
        <v>400</v>
      </c>
      <c r="B138">
        <f>Wniosek!H92</f>
        <v>0</v>
      </c>
    </row>
    <row r="139" spans="1:2">
      <c r="A139" t="s">
        <v>401</v>
      </c>
      <c r="B139">
        <f>Wniosek!C93</f>
        <v>0</v>
      </c>
    </row>
    <row r="140" spans="1:2">
      <c r="A140" t="s">
        <v>402</v>
      </c>
      <c r="B140">
        <f>Wniosek!D93</f>
        <v>0</v>
      </c>
    </row>
    <row r="141" spans="1:2">
      <c r="A141" t="s">
        <v>403</v>
      </c>
      <c r="B141">
        <f>Wniosek!H93</f>
        <v>0</v>
      </c>
    </row>
    <row r="142" spans="1:2">
      <c r="A142" t="s">
        <v>404</v>
      </c>
      <c r="B142" t="e">
        <f>Wniosek!#REF!</f>
        <v>#REF!</v>
      </c>
    </row>
    <row r="144" spans="1:2" ht="12.95" customHeight="1">
      <c r="A144" s="42" t="s">
        <v>405</v>
      </c>
      <c r="B144" t="e">
        <f>Wniosek!#REF!</f>
        <v>#REF!</v>
      </c>
    </row>
    <row r="145" spans="1:2">
      <c r="A145" t="s">
        <v>406</v>
      </c>
      <c r="B145" t="e">
        <f>Wniosek!#REF!</f>
        <v>#REF!</v>
      </c>
    </row>
    <row r="146" spans="1:2">
      <c r="A146" t="s">
        <v>407</v>
      </c>
      <c r="B146" t="e">
        <f>Wniosek!#REF!</f>
        <v>#REF!</v>
      </c>
    </row>
    <row r="147" spans="1:2">
      <c r="A147" t="s">
        <v>408</v>
      </c>
      <c r="B147" t="e">
        <f>Wniosek!#REF!</f>
        <v>#REF!</v>
      </c>
    </row>
    <row r="148" spans="1:2">
      <c r="A148" t="s">
        <v>409</v>
      </c>
      <c r="B148" t="e">
        <f>Wniosek!#REF!</f>
        <v>#REF!</v>
      </c>
    </row>
    <row r="149" spans="1:2">
      <c r="A149" t="s">
        <v>410</v>
      </c>
      <c r="B149" t="e">
        <f>Wniosek!#REF!</f>
        <v>#REF!</v>
      </c>
    </row>
    <row r="150" spans="1:2">
      <c r="A150" t="s">
        <v>411</v>
      </c>
      <c r="B150" t="e">
        <f>Wniosek!#REF!</f>
        <v>#REF!</v>
      </c>
    </row>
    <row r="151" spans="1:2">
      <c r="A151" t="s">
        <v>412</v>
      </c>
      <c r="B151" t="e">
        <f>Wniosek!#REF!</f>
        <v>#REF!</v>
      </c>
    </row>
    <row r="152" spans="1:2">
      <c r="A152" t="s">
        <v>413</v>
      </c>
      <c r="B152" t="e">
        <f>Wniosek!#REF!</f>
        <v>#REF!</v>
      </c>
    </row>
    <row r="153" spans="1:2">
      <c r="A153" t="s">
        <v>414</v>
      </c>
      <c r="B153" t="e">
        <f>Wniosek!#REF!</f>
        <v>#REF!</v>
      </c>
    </row>
    <row r="154" spans="1:2">
      <c r="A154" t="s">
        <v>415</v>
      </c>
      <c r="B154" t="e">
        <f>Wniosek!#REF!</f>
        <v>#REF!</v>
      </c>
    </row>
    <row r="155" spans="1:2">
      <c r="A155" t="s">
        <v>416</v>
      </c>
      <c r="B155" t="e">
        <f>Wniosek!#REF!</f>
        <v>#REF!</v>
      </c>
    </row>
    <row r="156" spans="1:2">
      <c r="A156" t="s">
        <v>417</v>
      </c>
      <c r="B156" t="e">
        <f>Wniosek!#REF!</f>
        <v>#REF!</v>
      </c>
    </row>
    <row r="157" spans="1:2">
      <c r="A157" t="s">
        <v>418</v>
      </c>
      <c r="B157" t="e">
        <f>Wniosek!#REF!</f>
        <v>#REF!</v>
      </c>
    </row>
    <row r="158" spans="1:2">
      <c r="A158" t="s">
        <v>419</v>
      </c>
      <c r="B158" t="e">
        <f>Wniosek!#REF!</f>
        <v>#REF!</v>
      </c>
    </row>
    <row r="159" spans="1:2">
      <c r="A159" t="s">
        <v>420</v>
      </c>
      <c r="B159" t="e">
        <f>Wniosek!#REF!</f>
        <v>#REF!</v>
      </c>
    </row>
    <row r="160" spans="1:2">
      <c r="A160" t="s">
        <v>421</v>
      </c>
      <c r="B160">
        <f>Wniosek!J102</f>
        <v>0</v>
      </c>
    </row>
    <row r="161" spans="1:2">
      <c r="A161" t="s">
        <v>422</v>
      </c>
      <c r="B161" t="e">
        <f>Wniosek!#REF!</f>
        <v>#REF!</v>
      </c>
    </row>
    <row r="162" spans="1:2">
      <c r="A162" t="s">
        <v>423</v>
      </c>
      <c r="B162" t="e">
        <f>Wniosek!#REF!</f>
        <v>#REF!</v>
      </c>
    </row>
    <row r="163" spans="1:2">
      <c r="A163" t="s">
        <v>424</v>
      </c>
      <c r="B163" t="e">
        <f>Wniosek!#REF!</f>
        <v>#REF!</v>
      </c>
    </row>
    <row r="164" spans="1:2">
      <c r="A164" t="s">
        <v>425</v>
      </c>
      <c r="B164" t="e">
        <f>Wniosek!#REF!</f>
        <v>#REF!</v>
      </c>
    </row>
    <row r="165" spans="1:2">
      <c r="A165" t="s">
        <v>426</v>
      </c>
      <c r="B165" t="e">
        <f>Wniosek!#REF!</f>
        <v>#REF!</v>
      </c>
    </row>
    <row r="166" spans="1:2">
      <c r="A166" t="s">
        <v>427</v>
      </c>
      <c r="B166" t="e">
        <f>Wniosek!#REF!</f>
        <v>#REF!</v>
      </c>
    </row>
    <row r="167" spans="1:2">
      <c r="A167" t="s">
        <v>428</v>
      </c>
      <c r="B167" t="e">
        <f>Wniosek!#REF!</f>
        <v>#REF!</v>
      </c>
    </row>
    <row r="168" spans="1:2">
      <c r="A168" t="s">
        <v>429</v>
      </c>
      <c r="B168" t="e">
        <f>Wniosek!#REF!</f>
        <v>#REF!</v>
      </c>
    </row>
    <row r="169" spans="1:2">
      <c r="A169" t="s">
        <v>430</v>
      </c>
      <c r="B169" t="e">
        <f>Wniosek!#REF!</f>
        <v>#REF!</v>
      </c>
    </row>
    <row r="170" spans="1:2">
      <c r="A170" t="s">
        <v>431</v>
      </c>
      <c r="B170" t="e">
        <f>Wniosek!#REF!</f>
        <v>#REF!</v>
      </c>
    </row>
    <row r="171" spans="1:2">
      <c r="A171" t="s">
        <v>432</v>
      </c>
      <c r="B171" t="e">
        <f>Wniosek!#REF!</f>
        <v>#REF!</v>
      </c>
    </row>
    <row r="172" spans="1:2">
      <c r="A172" t="s">
        <v>433</v>
      </c>
      <c r="B172" t="e">
        <f>Wniosek!#REF!</f>
        <v>#REF!</v>
      </c>
    </row>
    <row r="173" spans="1:2">
      <c r="A173" t="s">
        <v>434</v>
      </c>
      <c r="B173" t="e">
        <f>Wniosek!#REF!</f>
        <v>#REF!</v>
      </c>
    </row>
    <row r="174" spans="1:2">
      <c r="A174" t="s">
        <v>435</v>
      </c>
      <c r="B174" t="e">
        <f>Wniosek!#REF!</f>
        <v>#REF!</v>
      </c>
    </row>
    <row r="175" spans="1:2">
      <c r="A175" t="s">
        <v>436</v>
      </c>
      <c r="B175" t="e">
        <f>Wniosek!#REF!</f>
        <v>#REF!</v>
      </c>
    </row>
    <row r="176" spans="1:2">
      <c r="A176" t="s">
        <v>437</v>
      </c>
      <c r="B176" t="e">
        <f>Wniosek!#REF!</f>
        <v>#REF!</v>
      </c>
    </row>
    <row r="177" spans="1:2">
      <c r="A177" t="s">
        <v>438</v>
      </c>
      <c r="B177" t="e">
        <f>Wniosek!#REF!</f>
        <v>#REF!</v>
      </c>
    </row>
    <row r="178" spans="1:2">
      <c r="A178" t="s">
        <v>439</v>
      </c>
      <c r="B178" t="e">
        <f>Wniosek!#REF!</f>
        <v>#REF!</v>
      </c>
    </row>
    <row r="179" spans="1:2">
      <c r="A179" t="s">
        <v>440</v>
      </c>
      <c r="B179">
        <f>Wniosek!J106</f>
        <v>0</v>
      </c>
    </row>
    <row r="180" spans="1:2">
      <c r="A180" t="s">
        <v>441</v>
      </c>
      <c r="B180">
        <f>Wniosek!C109</f>
        <v>0</v>
      </c>
    </row>
    <row r="181" spans="1:2">
      <c r="A181" t="s">
        <v>442</v>
      </c>
      <c r="B181">
        <f>Wniosek!E109</f>
        <v>0</v>
      </c>
    </row>
    <row r="182" spans="1:2">
      <c r="A182" t="s">
        <v>443</v>
      </c>
      <c r="B182">
        <f>Wniosek!F109</f>
        <v>0</v>
      </c>
    </row>
    <row r="183" spans="1:2">
      <c r="A183" t="s">
        <v>444</v>
      </c>
      <c r="B183">
        <f>Wniosek!H109</f>
        <v>0</v>
      </c>
    </row>
    <row r="184" spans="1:2">
      <c r="A184" t="s">
        <v>445</v>
      </c>
      <c r="B184" t="str">
        <f>Wniosek!I109</f>
        <v>Tak</v>
      </c>
    </row>
    <row r="185" spans="1:2">
      <c r="A185" t="s">
        <v>446</v>
      </c>
      <c r="B185">
        <f>Wniosek!J109</f>
        <v>0</v>
      </c>
    </row>
    <row r="186" spans="1:2">
      <c r="A186" t="s">
        <v>447</v>
      </c>
      <c r="B186" t="e">
        <f>Wniosek!#REF!</f>
        <v>#REF!</v>
      </c>
    </row>
    <row r="187" spans="1:2">
      <c r="A187" t="s">
        <v>448</v>
      </c>
      <c r="B187" t="e">
        <f>Wniosek!#REF!</f>
        <v>#REF!</v>
      </c>
    </row>
    <row r="188" spans="1:2">
      <c r="A188" t="s">
        <v>449</v>
      </c>
      <c r="B188" t="e">
        <f>Wniosek!#REF!</f>
        <v>#REF!</v>
      </c>
    </row>
    <row r="189" spans="1:2">
      <c r="A189" t="s">
        <v>450</v>
      </c>
      <c r="B189" t="e">
        <f>Wniosek!#REF!</f>
        <v>#REF!</v>
      </c>
    </row>
    <row r="190" spans="1:2">
      <c r="A190" t="s">
        <v>451</v>
      </c>
      <c r="B190" t="e">
        <f>Wniosek!#REF!</f>
        <v>#REF!</v>
      </c>
    </row>
    <row r="191" spans="1:2">
      <c r="A191" t="s">
        <v>452</v>
      </c>
      <c r="B191" t="e">
        <f>Wniosek!#REF!</f>
        <v>#REF!</v>
      </c>
    </row>
    <row r="192" spans="1:2">
      <c r="A192" t="s">
        <v>453</v>
      </c>
      <c r="B192" t="e">
        <f>Wniosek!#REF!</f>
        <v>#REF!</v>
      </c>
    </row>
    <row r="193" spans="1:2">
      <c r="A193" t="s">
        <v>454</v>
      </c>
      <c r="B193" t="e">
        <f>Wniosek!#REF!</f>
        <v>#REF!</v>
      </c>
    </row>
    <row r="194" spans="1:2">
      <c r="A194" t="s">
        <v>455</v>
      </c>
      <c r="B194" t="e">
        <f>Wniosek!#REF!</f>
        <v>#REF!</v>
      </c>
    </row>
    <row r="195" spans="1:2">
      <c r="A195" t="s">
        <v>456</v>
      </c>
      <c r="B195" t="e">
        <f>Wniosek!#REF!</f>
        <v>#REF!</v>
      </c>
    </row>
    <row r="196" spans="1:2">
      <c r="A196" t="s">
        <v>457</v>
      </c>
      <c r="B196" t="e">
        <f>Wniosek!#REF!</f>
        <v>#REF!</v>
      </c>
    </row>
    <row r="197" spans="1:2">
      <c r="A197" t="s">
        <v>458</v>
      </c>
      <c r="B197" t="e">
        <f>Wniosek!#REF!</f>
        <v>#REF!</v>
      </c>
    </row>
    <row r="198" spans="1:2">
      <c r="A198" t="s">
        <v>459</v>
      </c>
      <c r="B198" t="e">
        <f>Wniosek!#REF!</f>
        <v>#REF!</v>
      </c>
    </row>
    <row r="199" spans="1:2">
      <c r="A199" t="s">
        <v>460</v>
      </c>
      <c r="B199" t="e">
        <f>Wniosek!#REF!</f>
        <v>#REF!</v>
      </c>
    </row>
    <row r="200" spans="1:2">
      <c r="A200" t="s">
        <v>461</v>
      </c>
      <c r="B200" t="e">
        <f>Wniosek!#REF!</f>
        <v>#REF!</v>
      </c>
    </row>
    <row r="201" spans="1:2">
      <c r="A201" t="s">
        <v>462</v>
      </c>
      <c r="B201" t="e">
        <f>Wniosek!#REF!</f>
        <v>#REF!</v>
      </c>
    </row>
    <row r="202" spans="1:2">
      <c r="A202" t="s">
        <v>463</v>
      </c>
      <c r="B202" t="e">
        <f>Wniosek!#REF!</f>
        <v>#REF!</v>
      </c>
    </row>
    <row r="203" spans="1:2">
      <c r="A203" t="s">
        <v>464</v>
      </c>
      <c r="B203" t="e">
        <f>Wniosek!#REF!</f>
        <v>#REF!</v>
      </c>
    </row>
    <row r="204" spans="1:2">
      <c r="A204" t="s">
        <v>465</v>
      </c>
      <c r="B204" t="e">
        <f>Wniosek!#REF!</f>
        <v>#REF!</v>
      </c>
    </row>
    <row r="205" spans="1:2">
      <c r="A205" t="s">
        <v>466</v>
      </c>
      <c r="B205" t="e">
        <f>Wniosek!#REF!</f>
        <v>#REF!</v>
      </c>
    </row>
    <row r="206" spans="1:2">
      <c r="A206" t="s">
        <v>467</v>
      </c>
      <c r="B206" t="e">
        <f>Wniosek!#REF!</f>
        <v>#REF!</v>
      </c>
    </row>
    <row r="207" spans="1:2">
      <c r="A207" t="s">
        <v>468</v>
      </c>
      <c r="B207" t="e">
        <f>Wniosek!#REF!</f>
        <v>#REF!</v>
      </c>
    </row>
    <row r="208" spans="1:2">
      <c r="A208" t="s">
        <v>469</v>
      </c>
      <c r="B208" t="e">
        <f>Wniosek!#REF!</f>
        <v>#REF!</v>
      </c>
    </row>
    <row r="209" spans="1:2">
      <c r="A209" t="s">
        <v>470</v>
      </c>
      <c r="B209" t="e">
        <f>Wniosek!#REF!</f>
        <v>#REF!</v>
      </c>
    </row>
    <row r="210" spans="1:2">
      <c r="A210" t="s">
        <v>471</v>
      </c>
      <c r="B210">
        <f>Wniosek!J110</f>
        <v>0</v>
      </c>
    </row>
    <row r="211" spans="1:2">
      <c r="A211" t="s">
        <v>472</v>
      </c>
      <c r="B211">
        <f>Wniosek!C113</f>
        <v>0</v>
      </c>
    </row>
    <row r="212" spans="1:2">
      <c r="A212" t="s">
        <v>473</v>
      </c>
      <c r="B212">
        <f>Wniosek!E113</f>
        <v>0</v>
      </c>
    </row>
    <row r="213" spans="1:2">
      <c r="A213" t="s">
        <v>474</v>
      </c>
      <c r="B213">
        <f>Wniosek!F113</f>
        <v>0</v>
      </c>
    </row>
    <row r="214" spans="1:2">
      <c r="A214" t="s">
        <v>475</v>
      </c>
      <c r="B214">
        <f>Wniosek!H113</f>
        <v>0</v>
      </c>
    </row>
    <row r="215" spans="1:2">
      <c r="A215" t="s">
        <v>476</v>
      </c>
      <c r="B215">
        <f>Wniosek!I113</f>
        <v>0</v>
      </c>
    </row>
    <row r="216" spans="1:2">
      <c r="A216" t="s">
        <v>477</v>
      </c>
      <c r="B216" t="e">
        <f>Wniosek!#REF!</f>
        <v>#REF!</v>
      </c>
    </row>
    <row r="217" spans="1:2">
      <c r="A217" t="s">
        <v>478</v>
      </c>
      <c r="B217" t="e">
        <f>Wniosek!#REF!</f>
        <v>#REF!</v>
      </c>
    </row>
    <row r="218" spans="1:2">
      <c r="A218" t="s">
        <v>479</v>
      </c>
      <c r="B218" t="e">
        <f>Wniosek!#REF!</f>
        <v>#REF!</v>
      </c>
    </row>
    <row r="219" spans="1:2">
      <c r="A219" t="s">
        <v>480</v>
      </c>
      <c r="B219" t="e">
        <f>Wniosek!#REF!</f>
        <v>#REF!</v>
      </c>
    </row>
    <row r="220" spans="1:2">
      <c r="A220" t="s">
        <v>481</v>
      </c>
      <c r="B220" t="e">
        <f>Wniosek!#REF!</f>
        <v>#REF!</v>
      </c>
    </row>
    <row r="221" spans="1:2">
      <c r="A221" t="s">
        <v>482</v>
      </c>
      <c r="B221" t="e">
        <f>Wniosek!#REF!</f>
        <v>#REF!</v>
      </c>
    </row>
    <row r="222" spans="1:2">
      <c r="A222" t="s">
        <v>483</v>
      </c>
      <c r="B222" t="e">
        <f>Wniosek!#REF!</f>
        <v>#REF!</v>
      </c>
    </row>
    <row r="223" spans="1:2">
      <c r="A223" t="s">
        <v>484</v>
      </c>
      <c r="B223" t="e">
        <f>Wniosek!#REF!</f>
        <v>#REF!</v>
      </c>
    </row>
    <row r="224" spans="1:2">
      <c r="A224" t="s">
        <v>485</v>
      </c>
      <c r="B224" t="e">
        <f>Wniosek!#REF!</f>
        <v>#REF!</v>
      </c>
    </row>
    <row r="225" spans="1:2">
      <c r="A225" t="s">
        <v>486</v>
      </c>
      <c r="B225" t="e">
        <f>Wniosek!#REF!</f>
        <v>#REF!</v>
      </c>
    </row>
    <row r="226" spans="1:2">
      <c r="A226" t="s">
        <v>487</v>
      </c>
      <c r="B226" t="e">
        <f>Wniosek!#REF!</f>
        <v>#REF!</v>
      </c>
    </row>
    <row r="227" spans="1:2">
      <c r="A227" t="s">
        <v>488</v>
      </c>
      <c r="B227" t="e">
        <f>Wniosek!#REF!</f>
        <v>#REF!</v>
      </c>
    </row>
    <row r="228" spans="1:2">
      <c r="A228" t="s">
        <v>489</v>
      </c>
      <c r="B228">
        <f>Wniosek!J114</f>
        <v>0</v>
      </c>
    </row>
    <row r="229" spans="1:2">
      <c r="A229" t="s">
        <v>490</v>
      </c>
      <c r="B229">
        <f>Wniosek!J114</f>
        <v>0</v>
      </c>
    </row>
    <row r="230" spans="1:2">
      <c r="A230" t="s">
        <v>491</v>
      </c>
      <c r="B230">
        <f>Wniosek!C117</f>
        <v>0</v>
      </c>
    </row>
    <row r="231" spans="1:2">
      <c r="A231" t="s">
        <v>492</v>
      </c>
      <c r="B231">
        <f>Wniosek!E117</f>
        <v>0</v>
      </c>
    </row>
    <row r="232" spans="1:2">
      <c r="A232" t="s">
        <v>493</v>
      </c>
      <c r="B232">
        <f>Wniosek!F117</f>
        <v>0</v>
      </c>
    </row>
    <row r="233" spans="1:2">
      <c r="A233" t="s">
        <v>494</v>
      </c>
      <c r="B233">
        <f>Wniosek!H117</f>
        <v>0</v>
      </c>
    </row>
    <row r="234" spans="1:2">
      <c r="A234" t="s">
        <v>495</v>
      </c>
      <c r="B234">
        <f>Wniosek!I117</f>
        <v>0</v>
      </c>
    </row>
    <row r="235" spans="1:2">
      <c r="A235" t="s">
        <v>496</v>
      </c>
      <c r="B235" t="e">
        <f>Wniosek!#REF!</f>
        <v>#REF!</v>
      </c>
    </row>
    <row r="236" spans="1:2">
      <c r="A236" t="s">
        <v>497</v>
      </c>
      <c r="B236" t="e">
        <f>Wniosek!#REF!</f>
        <v>#REF!</v>
      </c>
    </row>
    <row r="237" spans="1:2">
      <c r="A237" t="s">
        <v>498</v>
      </c>
      <c r="B237" t="e">
        <f>Wniosek!#REF!</f>
        <v>#REF!</v>
      </c>
    </row>
    <row r="238" spans="1:2">
      <c r="A238" t="s">
        <v>499</v>
      </c>
      <c r="B238" t="e">
        <f>Wniosek!#REF!</f>
        <v>#REF!</v>
      </c>
    </row>
    <row r="239" spans="1:2">
      <c r="A239" t="s">
        <v>500</v>
      </c>
      <c r="B239" t="e">
        <f>Wniosek!#REF!</f>
        <v>#REF!</v>
      </c>
    </row>
    <row r="240" spans="1:2">
      <c r="A240" t="s">
        <v>501</v>
      </c>
      <c r="B240" t="e">
        <f>Wniosek!#REF!</f>
        <v>#REF!</v>
      </c>
    </row>
    <row r="241" spans="1:2">
      <c r="A241" t="s">
        <v>502</v>
      </c>
      <c r="B241" t="e">
        <f>Wniosek!#REF!</f>
        <v>#REF!</v>
      </c>
    </row>
    <row r="242" spans="1:2">
      <c r="A242" t="s">
        <v>503</v>
      </c>
      <c r="B242" t="e">
        <f>Wniosek!#REF!</f>
        <v>#REF!</v>
      </c>
    </row>
    <row r="243" spans="1:2">
      <c r="A243" t="s">
        <v>504</v>
      </c>
      <c r="B243" t="e">
        <f>Wniosek!#REF!</f>
        <v>#REF!</v>
      </c>
    </row>
    <row r="244" spans="1:2">
      <c r="A244" t="s">
        <v>505</v>
      </c>
      <c r="B244" t="e">
        <f>Wniosek!#REF!</f>
        <v>#REF!</v>
      </c>
    </row>
    <row r="245" spans="1:2">
      <c r="A245" t="s">
        <v>506</v>
      </c>
      <c r="B245" t="e">
        <f>Wniosek!#REF!</f>
        <v>#REF!</v>
      </c>
    </row>
    <row r="246" spans="1:2">
      <c r="A246" t="s">
        <v>507</v>
      </c>
      <c r="B246" t="e">
        <f>Wniosek!#REF!</f>
        <v>#REF!</v>
      </c>
    </row>
    <row r="247" spans="1:2">
      <c r="A247" t="s">
        <v>508</v>
      </c>
      <c r="B247">
        <f>Wniosek!J118</f>
        <v>0</v>
      </c>
    </row>
    <row r="248" spans="1:2">
      <c r="A248" t="s">
        <v>509</v>
      </c>
      <c r="B248">
        <f>Wniosek!J118</f>
        <v>0</v>
      </c>
    </row>
    <row r="251" spans="1:2" ht="12.95" customHeight="1">
      <c r="A251" s="42" t="s">
        <v>121</v>
      </c>
    </row>
    <row r="252" spans="1:2">
      <c r="A252" t="s">
        <v>510</v>
      </c>
      <c r="B252">
        <f>Wniosek!D122</f>
        <v>0</v>
      </c>
    </row>
    <row r="253" spans="1:2">
      <c r="A253" t="s">
        <v>511</v>
      </c>
      <c r="B253">
        <f>Wniosek!J122</f>
        <v>0</v>
      </c>
    </row>
    <row r="254" spans="1:2">
      <c r="A254" t="s">
        <v>512</v>
      </c>
      <c r="B254">
        <f>Wniosek!D123</f>
        <v>0</v>
      </c>
    </row>
    <row r="255" spans="1:2">
      <c r="A255" t="s">
        <v>513</v>
      </c>
      <c r="B255">
        <f>Wniosek!J123</f>
        <v>0</v>
      </c>
    </row>
    <row r="256" spans="1:2">
      <c r="A256" t="s">
        <v>514</v>
      </c>
      <c r="B256">
        <f>Wniosek!D124</f>
        <v>0</v>
      </c>
    </row>
    <row r="257" spans="1:2">
      <c r="A257" t="s">
        <v>515</v>
      </c>
      <c r="B257">
        <f>Wniosek!J124</f>
        <v>0</v>
      </c>
    </row>
    <row r="258" spans="1:2">
      <c r="A258" t="s">
        <v>516</v>
      </c>
      <c r="B258">
        <f>Wniosek!J125</f>
        <v>0</v>
      </c>
    </row>
    <row r="259" spans="1:2">
      <c r="A259" t="s">
        <v>517</v>
      </c>
      <c r="B259" t="e">
        <f>Wniosek!#REF!</f>
        <v>#REF!</v>
      </c>
    </row>
    <row r="260" spans="1:2">
      <c r="A260" t="s">
        <v>518</v>
      </c>
      <c r="B260" t="e">
        <f>Wniosek!#REF!</f>
        <v>#REF!</v>
      </c>
    </row>
    <row r="261" spans="1:2">
      <c r="A261" t="s">
        <v>519</v>
      </c>
      <c r="B261" t="e">
        <f>Wniosek!#REF!</f>
        <v>#REF!</v>
      </c>
    </row>
    <row r="262" spans="1:2">
      <c r="A262" t="s">
        <v>520</v>
      </c>
      <c r="B262" t="e">
        <f>Wniosek!#REF!</f>
        <v>#REF!</v>
      </c>
    </row>
    <row r="263" spans="1:2">
      <c r="A263" t="s">
        <v>521</v>
      </c>
      <c r="B263">
        <f>Wniosek!J133</f>
        <v>0</v>
      </c>
    </row>
    <row r="264" spans="1:2">
      <c r="A264" t="s">
        <v>522</v>
      </c>
      <c r="B264">
        <f>Wniosek!C133</f>
        <v>0</v>
      </c>
    </row>
    <row r="265" spans="1:2">
      <c r="A265" t="s">
        <v>523</v>
      </c>
      <c r="B265">
        <f>Wniosek!D133</f>
        <v>0</v>
      </c>
    </row>
    <row r="266" spans="1:2">
      <c r="A266" t="s">
        <v>524</v>
      </c>
      <c r="B266">
        <f>Wniosek!F133</f>
        <v>0</v>
      </c>
    </row>
    <row r="267" spans="1:2">
      <c r="A267" t="s">
        <v>525</v>
      </c>
      <c r="B267">
        <f>Wniosek!H133</f>
        <v>0</v>
      </c>
    </row>
    <row r="268" spans="1:2">
      <c r="A268" t="s">
        <v>526</v>
      </c>
      <c r="B268" t="e">
        <f>Wniosek!#REF!</f>
        <v>#REF!</v>
      </c>
    </row>
    <row r="269" spans="1:2">
      <c r="A269" t="s">
        <v>527</v>
      </c>
      <c r="B269" t="e">
        <f>Wniosek!#REF!</f>
        <v>#REF!</v>
      </c>
    </row>
    <row r="270" spans="1:2">
      <c r="A270" t="s">
        <v>528</v>
      </c>
      <c r="B270" t="e">
        <f>Wniosek!#REF!</f>
        <v>#REF!</v>
      </c>
    </row>
    <row r="271" spans="1:2">
      <c r="A271" t="s">
        <v>529</v>
      </c>
      <c r="B271" t="e">
        <f>Wniosek!#REF!</f>
        <v>#REF!</v>
      </c>
    </row>
    <row r="272" spans="1:2">
      <c r="A272" t="s">
        <v>530</v>
      </c>
      <c r="B272" t="e">
        <f>Wniosek!#REF!</f>
        <v>#REF!</v>
      </c>
    </row>
    <row r="273" spans="1:2">
      <c r="A273" t="s">
        <v>531</v>
      </c>
      <c r="B273" t="e">
        <f>Wniosek!#REF!</f>
        <v>#REF!</v>
      </c>
    </row>
    <row r="274" spans="1:2">
      <c r="A274" t="s">
        <v>532</v>
      </c>
      <c r="B274" t="e">
        <f>Wniosek!#REF!</f>
        <v>#REF!</v>
      </c>
    </row>
    <row r="275" spans="1:2">
      <c r="A275" t="s">
        <v>533</v>
      </c>
      <c r="B275" t="e">
        <f>Wniosek!#REF!</f>
        <v>#REF!</v>
      </c>
    </row>
    <row r="276" spans="1:2">
      <c r="A276" t="s">
        <v>534</v>
      </c>
      <c r="B276" t="e">
        <f>Wniosek!#REF!</f>
        <v>#REF!</v>
      </c>
    </row>
    <row r="277" spans="1:2">
      <c r="A277" t="s">
        <v>535</v>
      </c>
      <c r="B277" t="e">
        <f>Wniosek!#REF!</f>
        <v>#REF!</v>
      </c>
    </row>
    <row r="278" spans="1:2">
      <c r="A278" t="s">
        <v>536</v>
      </c>
      <c r="B278" t="e">
        <f>Wniosek!#REF!</f>
        <v>#REF!</v>
      </c>
    </row>
    <row r="279" spans="1:2">
      <c r="A279" t="s">
        <v>537</v>
      </c>
      <c r="B279" t="e">
        <f>Wniosek!#REF!</f>
        <v>#REF!</v>
      </c>
    </row>
    <row r="280" spans="1:2">
      <c r="A280" t="s">
        <v>538</v>
      </c>
      <c r="B280" t="e">
        <f>Wniosek!#REF!</f>
        <v>#REF!</v>
      </c>
    </row>
    <row r="281" spans="1:2">
      <c r="A281" t="s">
        <v>539</v>
      </c>
      <c r="B281" t="e">
        <f>Wniosek!#REF!</f>
        <v>#REF!</v>
      </c>
    </row>
    <row r="282" spans="1:2">
      <c r="A282" t="s">
        <v>540</v>
      </c>
      <c r="B282" t="e">
        <f>Wniosek!#REF!</f>
        <v>#REF!</v>
      </c>
    </row>
    <row r="283" spans="1:2">
      <c r="A283" t="s">
        <v>541</v>
      </c>
      <c r="B283" t="e">
        <f>Wniosek!#REF!</f>
        <v>#REF!</v>
      </c>
    </row>
    <row r="284" spans="1:2">
      <c r="A284" t="s">
        <v>542</v>
      </c>
      <c r="B284">
        <f>Wniosek!J134</f>
        <v>0</v>
      </c>
    </row>
    <row r="285" spans="1:2">
      <c r="A285" t="s">
        <v>543</v>
      </c>
      <c r="B285">
        <f>Wniosek!C140</f>
        <v>0</v>
      </c>
    </row>
    <row r="286" spans="1:2">
      <c r="A286" t="s">
        <v>544</v>
      </c>
      <c r="B286">
        <f>Wniosek!D140</f>
        <v>0</v>
      </c>
    </row>
    <row r="287" spans="1:2">
      <c r="A287" t="s">
        <v>545</v>
      </c>
      <c r="B287">
        <f>Wniosek!E140</f>
        <v>0</v>
      </c>
    </row>
    <row r="288" spans="1:2">
      <c r="A288" t="s">
        <v>546</v>
      </c>
      <c r="B288">
        <f>Wniosek!F140</f>
        <v>0</v>
      </c>
    </row>
    <row r="289" spans="1:2">
      <c r="A289" t="s">
        <v>547</v>
      </c>
      <c r="B289">
        <f>Wniosek!H140</f>
        <v>0</v>
      </c>
    </row>
    <row r="290" spans="1:2">
      <c r="A290" t="s">
        <v>548</v>
      </c>
      <c r="B290">
        <f>Wniosek!J140</f>
        <v>0</v>
      </c>
    </row>
    <row r="291" spans="1:2">
      <c r="A291" t="s">
        <v>549</v>
      </c>
      <c r="B291" t="e">
        <f>Wniosek!#REF!</f>
        <v>#REF!</v>
      </c>
    </row>
    <row r="292" spans="1:2">
      <c r="A292" t="s">
        <v>550</v>
      </c>
      <c r="B292" t="e">
        <f>Wniosek!#REF!</f>
        <v>#REF!</v>
      </c>
    </row>
    <row r="293" spans="1:2">
      <c r="A293" t="s">
        <v>551</v>
      </c>
      <c r="B293" t="e">
        <f>Wniosek!#REF!</f>
        <v>#REF!</v>
      </c>
    </row>
    <row r="294" spans="1:2">
      <c r="A294" t="s">
        <v>552</v>
      </c>
      <c r="B294" t="e">
        <f>Wniosek!#REF!</f>
        <v>#REF!</v>
      </c>
    </row>
    <row r="295" spans="1:2">
      <c r="A295" t="s">
        <v>553</v>
      </c>
      <c r="B295" t="e">
        <f>Wniosek!#REF!</f>
        <v>#REF!</v>
      </c>
    </row>
    <row r="296" spans="1:2">
      <c r="A296" t="s">
        <v>554</v>
      </c>
      <c r="B296" t="e">
        <f>Wniosek!#REF!</f>
        <v>#REF!</v>
      </c>
    </row>
    <row r="297" spans="1:2">
      <c r="A297" t="s">
        <v>555</v>
      </c>
      <c r="B297" t="e">
        <f>Wniosek!#REF!</f>
        <v>#REF!</v>
      </c>
    </row>
    <row r="298" spans="1:2">
      <c r="A298" t="s">
        <v>556</v>
      </c>
      <c r="B298" t="e">
        <f>Wniosek!#REF!</f>
        <v>#REF!</v>
      </c>
    </row>
    <row r="299" spans="1:2">
      <c r="A299" t="s">
        <v>557</v>
      </c>
      <c r="B299" t="e">
        <f>Wniosek!#REF!</f>
        <v>#REF!</v>
      </c>
    </row>
    <row r="300" spans="1:2">
      <c r="A300" t="s">
        <v>558</v>
      </c>
      <c r="B300" t="e">
        <f>Wniosek!#REF!</f>
        <v>#REF!</v>
      </c>
    </row>
    <row r="301" spans="1:2">
      <c r="A301" t="s">
        <v>559</v>
      </c>
      <c r="B301" t="e">
        <f>Wniosek!#REF!</f>
        <v>#REF!</v>
      </c>
    </row>
    <row r="302" spans="1:2">
      <c r="A302" t="s">
        <v>560</v>
      </c>
      <c r="B302" t="e">
        <f>Wniosek!#REF!</f>
        <v>#REF!</v>
      </c>
    </row>
    <row r="303" spans="1:2">
      <c r="A303" t="s">
        <v>561</v>
      </c>
      <c r="B303">
        <f>Wniosek!J141</f>
        <v>0</v>
      </c>
    </row>
    <row r="304" spans="1:2">
      <c r="A304" t="s">
        <v>562</v>
      </c>
      <c r="B304">
        <f>Wniosek!C144</f>
        <v>0</v>
      </c>
    </row>
    <row r="305" spans="1:2">
      <c r="A305" t="s">
        <v>563</v>
      </c>
      <c r="B305">
        <f>Wniosek!J144</f>
        <v>0</v>
      </c>
    </row>
    <row r="306" spans="1:2">
      <c r="A306" t="s">
        <v>564</v>
      </c>
      <c r="B306">
        <f>Wniosek!C145</f>
        <v>0</v>
      </c>
    </row>
    <row r="307" spans="1:2">
      <c r="A307" t="s">
        <v>565</v>
      </c>
      <c r="B307">
        <f>Wniosek!J145</f>
        <v>0</v>
      </c>
    </row>
    <row r="308" spans="1:2">
      <c r="A308" t="s">
        <v>566</v>
      </c>
      <c r="B308">
        <f>Wniosek!C146</f>
        <v>0</v>
      </c>
    </row>
    <row r="309" spans="1:2">
      <c r="A309" t="s">
        <v>567</v>
      </c>
      <c r="B309">
        <f>Wniosek!J146</f>
        <v>0</v>
      </c>
    </row>
    <row r="310" spans="1:2">
      <c r="A310" t="s">
        <v>568</v>
      </c>
      <c r="B310">
        <f>Wniosek!J147</f>
        <v>0</v>
      </c>
    </row>
    <row r="312" spans="1:2" ht="12.95" customHeight="1">
      <c r="A312" s="42" t="s">
        <v>140</v>
      </c>
    </row>
    <row r="313" spans="1:2">
      <c r="A313" t="s">
        <v>569</v>
      </c>
      <c r="B313">
        <f>Wniosek!C152</f>
        <v>0</v>
      </c>
    </row>
    <row r="314" spans="1:2">
      <c r="A314" t="s">
        <v>570</v>
      </c>
      <c r="B314">
        <f>Wniosek!D152</f>
        <v>0</v>
      </c>
    </row>
    <row r="315" spans="1:2">
      <c r="A315" t="s">
        <v>571</v>
      </c>
      <c r="B315">
        <f>Wniosek!F152</f>
        <v>0</v>
      </c>
    </row>
    <row r="316" spans="1:2">
      <c r="A316" t="s">
        <v>572</v>
      </c>
      <c r="B316">
        <f>Wniosek!H152</f>
        <v>0</v>
      </c>
    </row>
    <row r="317" spans="1:2">
      <c r="A317" t="s">
        <v>573</v>
      </c>
      <c r="B317">
        <f>Wniosek!J152</f>
        <v>0</v>
      </c>
    </row>
    <row r="318" spans="1:2">
      <c r="A318" t="s">
        <v>574</v>
      </c>
      <c r="B318">
        <f>Wniosek!C154</f>
        <v>0</v>
      </c>
    </row>
    <row r="319" spans="1:2">
      <c r="A319" t="s">
        <v>575</v>
      </c>
      <c r="B319">
        <f>Wniosek!D154</f>
        <v>0</v>
      </c>
    </row>
    <row r="320" spans="1:2">
      <c r="A320" t="s">
        <v>576</v>
      </c>
      <c r="B320">
        <f>Wniosek!F154</f>
        <v>0</v>
      </c>
    </row>
    <row r="321" spans="1:2">
      <c r="A321" t="s">
        <v>577</v>
      </c>
      <c r="B321">
        <f>Wniosek!H154</f>
        <v>0</v>
      </c>
    </row>
    <row r="322" spans="1:2">
      <c r="A322" t="s">
        <v>578</v>
      </c>
      <c r="B322">
        <f>Wniosek!J154</f>
        <v>0</v>
      </c>
    </row>
    <row r="323" spans="1:2">
      <c r="A323" t="s">
        <v>579</v>
      </c>
      <c r="B323">
        <f>Wniosek!C156</f>
        <v>0</v>
      </c>
    </row>
    <row r="324" spans="1:2">
      <c r="A324" t="s">
        <v>580</v>
      </c>
      <c r="B324">
        <f>Wniosek!D156</f>
        <v>0</v>
      </c>
    </row>
    <row r="325" spans="1:2">
      <c r="A325" t="s">
        <v>581</v>
      </c>
      <c r="B325">
        <f>Wniosek!F156</f>
        <v>0</v>
      </c>
    </row>
    <row r="326" spans="1:2">
      <c r="A326" t="s">
        <v>582</v>
      </c>
      <c r="B326">
        <f>Wniosek!H156</f>
        <v>0</v>
      </c>
    </row>
    <row r="327" spans="1:2">
      <c r="A327" t="s">
        <v>583</v>
      </c>
      <c r="B327">
        <f>Wniosek!J156</f>
        <v>0</v>
      </c>
    </row>
    <row r="328" spans="1:2">
      <c r="A328" t="s">
        <v>584</v>
      </c>
      <c r="B328">
        <f>Wniosek!J157</f>
        <v>0</v>
      </c>
    </row>
    <row r="329" spans="1:2">
      <c r="A329" t="s">
        <v>585</v>
      </c>
      <c r="B329">
        <f>Wniosek!C161</f>
        <v>0</v>
      </c>
    </row>
    <row r="330" spans="1:2">
      <c r="A330" t="s">
        <v>586</v>
      </c>
      <c r="B330">
        <f>Wniosek!D161</f>
        <v>0</v>
      </c>
    </row>
    <row r="331" spans="1:2">
      <c r="A331" t="s">
        <v>587</v>
      </c>
      <c r="B331">
        <f>Wniosek!F161</f>
        <v>0</v>
      </c>
    </row>
    <row r="332" spans="1:2">
      <c r="A332" t="s">
        <v>588</v>
      </c>
      <c r="B332">
        <f>Wniosek!H161</f>
        <v>0</v>
      </c>
    </row>
    <row r="333" spans="1:2">
      <c r="A333" t="s">
        <v>589</v>
      </c>
      <c r="B333">
        <f>Wniosek!J161</f>
        <v>0</v>
      </c>
    </row>
    <row r="334" spans="1:2">
      <c r="A334" t="s">
        <v>590</v>
      </c>
      <c r="B334">
        <f>Wniosek!C162</f>
        <v>0</v>
      </c>
    </row>
    <row r="335" spans="1:2">
      <c r="A335" t="s">
        <v>591</v>
      </c>
      <c r="B335">
        <f>Wniosek!D162</f>
        <v>0</v>
      </c>
    </row>
    <row r="336" spans="1:2">
      <c r="A336" t="s">
        <v>592</v>
      </c>
      <c r="B336">
        <f>Wniosek!F162</f>
        <v>0</v>
      </c>
    </row>
    <row r="337" spans="1:2">
      <c r="A337" t="s">
        <v>593</v>
      </c>
      <c r="B337">
        <f>Wniosek!H162</f>
        <v>0</v>
      </c>
    </row>
    <row r="338" spans="1:2">
      <c r="A338" t="s">
        <v>594</v>
      </c>
      <c r="B338">
        <f>Wniosek!J162</f>
        <v>0</v>
      </c>
    </row>
    <row r="339" spans="1:2">
      <c r="A339" t="s">
        <v>595</v>
      </c>
      <c r="B339">
        <f>Wniosek!C163</f>
        <v>0</v>
      </c>
    </row>
    <row r="340" spans="1:2">
      <c r="A340" t="s">
        <v>596</v>
      </c>
      <c r="B340">
        <f>Wniosek!D163</f>
        <v>0</v>
      </c>
    </row>
    <row r="341" spans="1:2">
      <c r="A341" t="s">
        <v>597</v>
      </c>
      <c r="B341">
        <f>Wniosek!F163</f>
        <v>0</v>
      </c>
    </row>
    <row r="342" spans="1:2">
      <c r="A342" t="s">
        <v>598</v>
      </c>
      <c r="B342">
        <f>Wniosek!H163</f>
        <v>0</v>
      </c>
    </row>
    <row r="343" spans="1:2">
      <c r="A343" t="s">
        <v>599</v>
      </c>
      <c r="B343">
        <f>Wniosek!J163</f>
        <v>0</v>
      </c>
    </row>
    <row r="344" spans="1:2">
      <c r="A344" t="s">
        <v>600</v>
      </c>
      <c r="B344">
        <f>Wniosek!J164</f>
        <v>0</v>
      </c>
    </row>
    <row r="345" spans="1:2">
      <c r="A345" t="s">
        <v>601</v>
      </c>
      <c r="B345">
        <f>Wniosek!C168</f>
        <v>0</v>
      </c>
    </row>
    <row r="346" spans="1:2">
      <c r="A346" t="s">
        <v>602</v>
      </c>
      <c r="B346">
        <f>Wniosek!D168</f>
        <v>0</v>
      </c>
    </row>
    <row r="347" spans="1:2">
      <c r="A347" t="s">
        <v>603</v>
      </c>
      <c r="B347">
        <f>Wniosek!F168</f>
        <v>0</v>
      </c>
    </row>
    <row r="348" spans="1:2">
      <c r="A348" t="s">
        <v>604</v>
      </c>
      <c r="B348">
        <f>Wniosek!H168</f>
        <v>0</v>
      </c>
    </row>
    <row r="349" spans="1:2">
      <c r="A349" t="s">
        <v>605</v>
      </c>
      <c r="B349">
        <f>Wniosek!J168</f>
        <v>0</v>
      </c>
    </row>
    <row r="350" spans="1:2">
      <c r="A350" t="s">
        <v>606</v>
      </c>
      <c r="B350">
        <f>Wniosek!C171</f>
        <v>0</v>
      </c>
    </row>
    <row r="351" spans="1:2">
      <c r="A351" t="s">
        <v>607</v>
      </c>
      <c r="B351">
        <f>Wniosek!D171</f>
        <v>0</v>
      </c>
    </row>
    <row r="352" spans="1:2">
      <c r="A352" t="s">
        <v>608</v>
      </c>
      <c r="B352">
        <f>Wniosek!F171</f>
        <v>0</v>
      </c>
    </row>
    <row r="353" spans="1:2">
      <c r="A353" t="s">
        <v>609</v>
      </c>
      <c r="B353">
        <f>Wniosek!H171</f>
        <v>0</v>
      </c>
    </row>
    <row r="354" spans="1:2">
      <c r="A354" t="s">
        <v>610</v>
      </c>
      <c r="B354">
        <f>Wniosek!J171</f>
        <v>0</v>
      </c>
    </row>
    <row r="355" spans="1:2">
      <c r="A355" t="s">
        <v>611</v>
      </c>
      <c r="B355">
        <f>Wniosek!C172</f>
        <v>0</v>
      </c>
    </row>
    <row r="356" spans="1:2">
      <c r="A356" t="s">
        <v>612</v>
      </c>
      <c r="B356">
        <f>Wniosek!D172</f>
        <v>0</v>
      </c>
    </row>
    <row r="357" spans="1:2">
      <c r="A357" t="s">
        <v>613</v>
      </c>
      <c r="B357">
        <f>Wniosek!F172</f>
        <v>0</v>
      </c>
    </row>
    <row r="358" spans="1:2">
      <c r="A358" t="s">
        <v>614</v>
      </c>
      <c r="B358">
        <f>Wniosek!H172</f>
        <v>0</v>
      </c>
    </row>
    <row r="359" spans="1:2">
      <c r="A359" t="s">
        <v>615</v>
      </c>
      <c r="B359">
        <f>Wniosek!J172</f>
        <v>0</v>
      </c>
    </row>
    <row r="360" spans="1:2">
      <c r="A360" t="s">
        <v>616</v>
      </c>
      <c r="B360">
        <f>Wniosek!J173</f>
        <v>0</v>
      </c>
    </row>
    <row r="361" spans="1:2">
      <c r="A361" t="s">
        <v>617</v>
      </c>
      <c r="B361">
        <f>Wniosek!C181</f>
        <v>0</v>
      </c>
    </row>
    <row r="362" spans="1:2">
      <c r="A362" t="s">
        <v>618</v>
      </c>
      <c r="B362">
        <f>Wniosek!D181</f>
        <v>0</v>
      </c>
    </row>
    <row r="363" spans="1:2">
      <c r="A363" t="s">
        <v>619</v>
      </c>
      <c r="B363">
        <f>Wniosek!F181</f>
        <v>0</v>
      </c>
    </row>
    <row r="364" spans="1:2">
      <c r="A364" t="s">
        <v>620</v>
      </c>
      <c r="B364">
        <f>Wniosek!H181</f>
        <v>0</v>
      </c>
    </row>
    <row r="365" spans="1:2">
      <c r="A365" t="s">
        <v>621</v>
      </c>
      <c r="B365">
        <f>Wniosek!J181</f>
        <v>0</v>
      </c>
    </row>
    <row r="366" spans="1:2">
      <c r="A366" t="s">
        <v>622</v>
      </c>
      <c r="B366" t="e">
        <f>Wniosek!#REF!</f>
        <v>#REF!</v>
      </c>
    </row>
    <row r="367" spans="1:2">
      <c r="A367" t="s">
        <v>623</v>
      </c>
      <c r="B367" t="e">
        <f>Wniosek!#REF!</f>
        <v>#REF!</v>
      </c>
    </row>
    <row r="368" spans="1:2">
      <c r="A368" t="s">
        <v>624</v>
      </c>
      <c r="B368" t="e">
        <f>Wniosek!#REF!</f>
        <v>#REF!</v>
      </c>
    </row>
    <row r="369" spans="1:2">
      <c r="A369" t="s">
        <v>625</v>
      </c>
      <c r="B369" t="e">
        <f>Wniosek!#REF!</f>
        <v>#REF!</v>
      </c>
    </row>
    <row r="370" spans="1:2">
      <c r="A370" t="s">
        <v>626</v>
      </c>
      <c r="B370" t="e">
        <f>Wniosek!#REF!</f>
        <v>#REF!</v>
      </c>
    </row>
    <row r="371" spans="1:2">
      <c r="A371" t="s">
        <v>627</v>
      </c>
      <c r="B371" t="e">
        <f>Wniosek!#REF!</f>
        <v>#REF!</v>
      </c>
    </row>
    <row r="372" spans="1:2">
      <c r="A372" t="s">
        <v>628</v>
      </c>
      <c r="B372" t="e">
        <f>Wniosek!#REF!</f>
        <v>#REF!</v>
      </c>
    </row>
    <row r="373" spans="1:2">
      <c r="A373" t="s">
        <v>629</v>
      </c>
      <c r="B373" t="e">
        <f>Wniosek!#REF!</f>
        <v>#REF!</v>
      </c>
    </row>
    <row r="374" spans="1:2">
      <c r="A374" t="s">
        <v>630</v>
      </c>
      <c r="B374" t="e">
        <f>Wniosek!#REF!</f>
        <v>#REF!</v>
      </c>
    </row>
    <row r="375" spans="1:2">
      <c r="A375" t="s">
        <v>631</v>
      </c>
      <c r="B375" t="e">
        <f>Wniosek!#REF!</f>
        <v>#REF!</v>
      </c>
    </row>
    <row r="376" spans="1:2">
      <c r="A376" t="s">
        <v>632</v>
      </c>
      <c r="B376" t="e">
        <f>Wniosek!#REF!</f>
        <v>#REF!</v>
      </c>
    </row>
    <row r="377" spans="1:2">
      <c r="A377" t="s">
        <v>633</v>
      </c>
      <c r="B377" t="e">
        <f>Wniosek!#REF!</f>
        <v>#REF!</v>
      </c>
    </row>
    <row r="378" spans="1:2">
      <c r="A378" t="s">
        <v>634</v>
      </c>
      <c r="B378" t="e">
        <f>Wniosek!#REF!</f>
        <v>#REF!</v>
      </c>
    </row>
    <row r="379" spans="1:2">
      <c r="A379" t="s">
        <v>635</v>
      </c>
      <c r="B379" t="e">
        <f>Wniosek!#REF!</f>
        <v>#REF!</v>
      </c>
    </row>
    <row r="380" spans="1:2">
      <c r="A380" t="s">
        <v>636</v>
      </c>
      <c r="B380" t="e">
        <f>Wniosek!#REF!</f>
        <v>#REF!</v>
      </c>
    </row>
    <row r="381" spans="1:2">
      <c r="A381" t="s">
        <v>637</v>
      </c>
      <c r="B381">
        <f>Wniosek!J182</f>
        <v>0</v>
      </c>
    </row>
    <row r="382" spans="1:2">
      <c r="A382" t="s">
        <v>638</v>
      </c>
      <c r="B382">
        <f>Wniosek!C190</f>
        <v>0</v>
      </c>
    </row>
    <row r="383" spans="1:2">
      <c r="A383" t="s">
        <v>639</v>
      </c>
      <c r="B383">
        <f>Wniosek!D190</f>
        <v>0</v>
      </c>
    </row>
    <row r="384" spans="1:2">
      <c r="A384" t="s">
        <v>640</v>
      </c>
      <c r="B384">
        <f>Wniosek!F190</f>
        <v>0</v>
      </c>
    </row>
    <row r="385" spans="1:2">
      <c r="A385" t="s">
        <v>641</v>
      </c>
      <c r="B385">
        <f>Wniosek!H190</f>
        <v>0</v>
      </c>
    </row>
    <row r="386" spans="1:2">
      <c r="A386" t="s">
        <v>642</v>
      </c>
      <c r="B386">
        <f>Wniosek!J190</f>
        <v>0</v>
      </c>
    </row>
    <row r="387" spans="1:2">
      <c r="A387" t="s">
        <v>643</v>
      </c>
      <c r="B387" t="e">
        <f>Wniosek!#REF!</f>
        <v>#REF!</v>
      </c>
    </row>
    <row r="388" spans="1:2">
      <c r="A388" t="s">
        <v>644</v>
      </c>
      <c r="B388" t="e">
        <f>Wniosek!#REF!</f>
        <v>#REF!</v>
      </c>
    </row>
    <row r="389" spans="1:2">
      <c r="A389" t="s">
        <v>645</v>
      </c>
      <c r="B389" t="e">
        <f>Wniosek!#REF!</f>
        <v>#REF!</v>
      </c>
    </row>
    <row r="390" spans="1:2">
      <c r="A390" t="s">
        <v>646</v>
      </c>
      <c r="B390" t="e">
        <f>Wniosek!#REF!</f>
        <v>#REF!</v>
      </c>
    </row>
    <row r="391" spans="1:2">
      <c r="A391" t="s">
        <v>647</v>
      </c>
      <c r="B391" t="e">
        <f>Wniosek!#REF!</f>
        <v>#REF!</v>
      </c>
    </row>
    <row r="392" spans="1:2">
      <c r="A392" t="s">
        <v>648</v>
      </c>
      <c r="B392" t="e">
        <f>Wniosek!#REF!</f>
        <v>#REF!</v>
      </c>
    </row>
    <row r="393" spans="1:2">
      <c r="A393" t="s">
        <v>649</v>
      </c>
      <c r="B393" t="e">
        <f>Wniosek!#REF!</f>
        <v>#REF!</v>
      </c>
    </row>
    <row r="394" spans="1:2">
      <c r="A394" t="s">
        <v>650</v>
      </c>
      <c r="B394" t="e">
        <f>Wniosek!#REF!</f>
        <v>#REF!</v>
      </c>
    </row>
    <row r="395" spans="1:2">
      <c r="A395" t="s">
        <v>651</v>
      </c>
      <c r="B395" t="e">
        <f>Wniosek!#REF!</f>
        <v>#REF!</v>
      </c>
    </row>
    <row r="396" spans="1:2">
      <c r="A396" t="s">
        <v>652</v>
      </c>
      <c r="B396" t="e">
        <f>Wniosek!#REF!</f>
        <v>#REF!</v>
      </c>
    </row>
    <row r="397" spans="1:2">
      <c r="A397" t="s">
        <v>653</v>
      </c>
      <c r="B397">
        <f>Wniosek!J191</f>
        <v>0</v>
      </c>
    </row>
    <row r="398" spans="1:2">
      <c r="A398" t="s">
        <v>654</v>
      </c>
      <c r="B398">
        <f>Wniosek!C195</f>
        <v>0</v>
      </c>
    </row>
    <row r="399" spans="1:2">
      <c r="A399" t="s">
        <v>655</v>
      </c>
      <c r="B399">
        <f>Wniosek!D195</f>
        <v>0</v>
      </c>
    </row>
    <row r="400" spans="1:2">
      <c r="A400" t="s">
        <v>656</v>
      </c>
      <c r="B400">
        <f>Wniosek!F195</f>
        <v>0</v>
      </c>
    </row>
    <row r="401" spans="1:2">
      <c r="A401" t="s">
        <v>657</v>
      </c>
      <c r="B401">
        <f>Wniosek!H195</f>
        <v>0</v>
      </c>
    </row>
    <row r="402" spans="1:2">
      <c r="A402" t="s">
        <v>658</v>
      </c>
      <c r="B402">
        <f>Wniosek!J195</f>
        <v>0</v>
      </c>
    </row>
    <row r="403" spans="1:2">
      <c r="A403" t="s">
        <v>659</v>
      </c>
      <c r="B403">
        <f>Wniosek!C196</f>
        <v>0</v>
      </c>
    </row>
    <row r="404" spans="1:2">
      <c r="A404" t="s">
        <v>660</v>
      </c>
      <c r="B404">
        <f>Wniosek!D196</f>
        <v>0</v>
      </c>
    </row>
    <row r="405" spans="1:2">
      <c r="A405" t="s">
        <v>656</v>
      </c>
      <c r="B405">
        <f>Wniosek!F196</f>
        <v>0</v>
      </c>
    </row>
    <row r="406" spans="1:2">
      <c r="A406" t="s">
        <v>661</v>
      </c>
      <c r="B406">
        <f>Wniosek!H196</f>
        <v>0</v>
      </c>
    </row>
    <row r="407" spans="1:2">
      <c r="A407" t="s">
        <v>662</v>
      </c>
      <c r="B407">
        <f>Wniosek!J196</f>
        <v>0</v>
      </c>
    </row>
    <row r="408" spans="1:2">
      <c r="A408" t="s">
        <v>663</v>
      </c>
      <c r="B408">
        <f>Wniosek!J198</f>
        <v>0</v>
      </c>
    </row>
    <row r="410" spans="1:2" ht="12.95" customHeight="1">
      <c r="A410" s="42" t="s">
        <v>664</v>
      </c>
    </row>
    <row r="411" spans="1:2">
      <c r="A411" t="s">
        <v>665</v>
      </c>
      <c r="B411">
        <f>Wniosek!C202</f>
        <v>0</v>
      </c>
    </row>
    <row r="412" spans="1:2">
      <c r="A412" t="s">
        <v>666</v>
      </c>
      <c r="B412">
        <f>Wniosek!D202</f>
        <v>0</v>
      </c>
    </row>
    <row r="413" spans="1:2">
      <c r="A413" t="s">
        <v>667</v>
      </c>
      <c r="B413">
        <f>Wniosek!H202</f>
        <v>0</v>
      </c>
    </row>
    <row r="414" spans="1:2">
      <c r="A414" t="s">
        <v>668</v>
      </c>
      <c r="B414" t="e">
        <f>Wniosek!#REF!</f>
        <v>#REF!</v>
      </c>
    </row>
    <row r="415" spans="1:2">
      <c r="A415" t="s">
        <v>669</v>
      </c>
      <c r="B415" t="e">
        <f>Wniosek!#REF!</f>
        <v>#REF!</v>
      </c>
    </row>
    <row r="416" spans="1:2">
      <c r="A416" t="s">
        <v>670</v>
      </c>
      <c r="B416" t="e">
        <f>Wniosek!#REF!</f>
        <v>#REF!</v>
      </c>
    </row>
    <row r="417" spans="1:2">
      <c r="A417" t="s">
        <v>671</v>
      </c>
      <c r="B417" t="e">
        <f>Wniosek!#REF!</f>
        <v>#REF!</v>
      </c>
    </row>
    <row r="418" spans="1:2">
      <c r="A418" t="s">
        <v>672</v>
      </c>
      <c r="B418" t="e">
        <f>Wniosek!#REF!</f>
        <v>#REF!</v>
      </c>
    </row>
    <row r="419" spans="1:2">
      <c r="A419" t="s">
        <v>673</v>
      </c>
      <c r="B419" t="e">
        <f>Wniosek!#REF!</f>
        <v>#REF!</v>
      </c>
    </row>
    <row r="420" spans="1:2">
      <c r="A420" t="s">
        <v>674</v>
      </c>
      <c r="B420">
        <f>Wniosek!D207</f>
        <v>0</v>
      </c>
    </row>
    <row r="421" spans="1:2">
      <c r="A421" t="s">
        <v>675</v>
      </c>
      <c r="B421" t="e">
        <f>Wniosek!#REF!</f>
        <v>#REF!</v>
      </c>
    </row>
    <row r="424" spans="1:2" ht="12.95" customHeight="1">
      <c r="A424" s="42" t="s">
        <v>676</v>
      </c>
    </row>
    <row r="425" spans="1:2">
      <c r="A425" t="s">
        <v>677</v>
      </c>
      <c r="B425">
        <f>Wniosek!F42</f>
        <v>0</v>
      </c>
    </row>
    <row r="426" spans="1:2">
      <c r="A426" t="s">
        <v>678</v>
      </c>
      <c r="B426">
        <f>Wniosek!H42</f>
        <v>0</v>
      </c>
    </row>
    <row r="427" spans="1:2">
      <c r="A427" t="s">
        <v>679</v>
      </c>
      <c r="B427" t="e">
        <f>Wniosek!#REF!</f>
        <v>#REF!</v>
      </c>
    </row>
    <row r="428" spans="1:2">
      <c r="A428" t="s">
        <v>680</v>
      </c>
      <c r="B428">
        <f>Wniosek!H11</f>
        <v>0</v>
      </c>
    </row>
    <row r="429" spans="1:2" ht="12.95" customHeight="1">
      <c r="A429" s="42" t="s">
        <v>681</v>
      </c>
    </row>
    <row r="430" spans="1:2">
      <c r="A430" t="s">
        <v>682</v>
      </c>
      <c r="B430">
        <f>Wniosek!D54</f>
        <v>0</v>
      </c>
    </row>
    <row r="431" spans="1:2">
      <c r="A431" t="s">
        <v>683</v>
      </c>
      <c r="B431">
        <f>Wniosek!I54</f>
        <v>0</v>
      </c>
    </row>
    <row r="432" spans="1:2">
      <c r="A432" t="s">
        <v>684</v>
      </c>
      <c r="B432" t="s">
        <v>685</v>
      </c>
    </row>
    <row r="433" spans="1:2">
      <c r="A433" t="s">
        <v>686</v>
      </c>
      <c r="B433">
        <f>Wniosek!I55</f>
        <v>0</v>
      </c>
    </row>
    <row r="434" spans="1:2">
      <c r="A434" t="s">
        <v>687</v>
      </c>
      <c r="B434">
        <f>Wniosek!E59</f>
        <v>0</v>
      </c>
    </row>
    <row r="435" spans="1:2" ht="12.95" customHeight="1">
      <c r="A435" s="42" t="s">
        <v>688</v>
      </c>
    </row>
    <row r="436" spans="1:2">
      <c r="A436" s="41" t="s">
        <v>356</v>
      </c>
      <c r="B436" s="43" t="e">
        <f>Wniosek!#REF!</f>
        <v>#REF!</v>
      </c>
    </row>
    <row r="437" spans="1:2">
      <c r="A437" t="s">
        <v>689</v>
      </c>
      <c r="B437" s="44" t="e">
        <f>Wniosek!#REF!</f>
        <v>#REF!</v>
      </c>
    </row>
    <row r="438" spans="1:2">
      <c r="A438" t="s">
        <v>690</v>
      </c>
      <c r="B438" s="44" t="e">
        <f>Wniosek!#REF!</f>
        <v>#REF!</v>
      </c>
    </row>
    <row r="441" spans="1:2">
      <c r="A441" t="s">
        <v>691</v>
      </c>
      <c r="B441" s="45">
        <f>Wniosek!J38</f>
        <v>0</v>
      </c>
    </row>
    <row r="442" spans="1:2">
      <c r="A442" t="s">
        <v>692</v>
      </c>
      <c r="B442" t="s">
        <v>693</v>
      </c>
    </row>
  </sheetData>
  <mergeCells count="1">
    <mergeCell ref="D1: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35"/>
  <sheetViews>
    <sheetView topLeftCell="A3" workbookViewId="0">
      <selection activeCell="C22" sqref="C22"/>
    </sheetView>
  </sheetViews>
  <sheetFormatPr defaultRowHeight="12.75"/>
  <cols>
    <col min="1" max="1" width="93.7109375" style="46" customWidth="1"/>
  </cols>
  <sheetData>
    <row r="1" spans="1:1" hidden="1"/>
    <row r="2" spans="1:1" ht="13.5" hidden="1" customHeight="1" thickBot="1">
      <c r="A2"/>
    </row>
    <row r="3" spans="1:1" ht="24.75" customHeight="1">
      <c r="A3" s="16" t="s">
        <v>694</v>
      </c>
    </row>
    <row r="4" spans="1:1" ht="15.75" customHeight="1" thickBot="1">
      <c r="A4" s="1" t="s">
        <v>695</v>
      </c>
    </row>
    <row r="5" spans="1:1" ht="23.25" customHeight="1">
      <c r="A5" s="17" t="s">
        <v>696</v>
      </c>
    </row>
    <row r="6" spans="1:1" ht="15.75" customHeight="1" thickBot="1">
      <c r="A6" s="19" t="s">
        <v>697</v>
      </c>
    </row>
    <row r="7" spans="1:1" ht="30" customHeight="1">
      <c r="A7" s="17" t="s">
        <v>698</v>
      </c>
    </row>
    <row r="8" spans="1:1" ht="15.75" customHeight="1" thickBot="1">
      <c r="A8" s="1" t="s">
        <v>699</v>
      </c>
    </row>
    <row r="9" spans="1:1" ht="15" customHeight="1">
      <c r="A9" s="3" t="s">
        <v>700</v>
      </c>
    </row>
    <row r="10" spans="1:1" ht="15" customHeight="1">
      <c r="A10" s="3"/>
    </row>
    <row r="11" spans="1:1" ht="48" customHeight="1">
      <c r="A11" s="17" t="s">
        <v>701</v>
      </c>
    </row>
    <row r="12" spans="1:1" ht="15.75" customHeight="1" thickBot="1">
      <c r="A12" s="1" t="s">
        <v>697</v>
      </c>
    </row>
    <row r="13" spans="1:1" ht="15" customHeight="1">
      <c r="A13" s="3" t="s">
        <v>702</v>
      </c>
    </row>
    <row r="14" spans="1:1" ht="15" customHeight="1">
      <c r="A14" s="2"/>
    </row>
    <row r="15" spans="1:1" ht="51" customHeight="1">
      <c r="A15" s="17" t="s">
        <v>703</v>
      </c>
    </row>
    <row r="16" spans="1:1" ht="15.75" customHeight="1" thickBot="1">
      <c r="A16" s="1" t="s">
        <v>704</v>
      </c>
    </row>
    <row r="17" spans="1:1" ht="23.25" customHeight="1" thickBot="1">
      <c r="A17" s="17" t="s">
        <v>705</v>
      </c>
    </row>
    <row r="18" spans="1:1" ht="15.75" hidden="1" customHeight="1" thickBot="1">
      <c r="A18" s="2"/>
    </row>
    <row r="19" spans="1:1" ht="39.75" customHeight="1" thickBot="1">
      <c r="A19" s="14" t="s">
        <v>706</v>
      </c>
    </row>
    <row r="20" spans="1:1" ht="95.25" customHeight="1">
      <c r="A20" s="17" t="s">
        <v>707</v>
      </c>
    </row>
    <row r="21" spans="1:1" ht="30" customHeight="1">
      <c r="A21" s="17" t="s">
        <v>708</v>
      </c>
    </row>
    <row r="22" spans="1:1" ht="30" customHeight="1">
      <c r="A22" s="17" t="s">
        <v>709</v>
      </c>
    </row>
    <row r="23" spans="1:1" ht="15.75" hidden="1" customHeight="1" thickBot="1">
      <c r="A23" s="15"/>
    </row>
    <row r="24" spans="1:1" ht="45" customHeight="1">
      <c r="A24" s="17" t="s">
        <v>710</v>
      </c>
    </row>
    <row r="25" spans="1:1" ht="30" customHeight="1">
      <c r="A25" s="17" t="s">
        <v>711</v>
      </c>
    </row>
    <row r="26" spans="1:1" ht="30" customHeight="1">
      <c r="A26" s="17" t="s">
        <v>712</v>
      </c>
    </row>
    <row r="27" spans="1:1" ht="15.75" customHeight="1" thickBot="1">
      <c r="A27" s="13" t="s">
        <v>713</v>
      </c>
    </row>
    <row r="28" spans="1:1" ht="15" customHeight="1">
      <c r="A28" s="2"/>
    </row>
    <row r="29" spans="1:1" ht="15" hidden="1" customHeight="1">
      <c r="A29" s="2"/>
    </row>
    <row r="30" spans="1:1" ht="15" customHeight="1">
      <c r="A30" s="2" t="s">
        <v>714</v>
      </c>
    </row>
    <row r="31" spans="1:1" ht="15" customHeight="1">
      <c r="A31" s="2" t="s">
        <v>715</v>
      </c>
    </row>
    <row r="32" spans="1:1" ht="15" hidden="1" customHeight="1">
      <c r="A32" s="2"/>
    </row>
    <row r="33" spans="1:1" ht="15" customHeight="1">
      <c r="A33" s="2" t="s">
        <v>714</v>
      </c>
    </row>
    <row r="34" spans="1:1" ht="15" customHeight="1" thickBot="1">
      <c r="A34" s="15" t="s">
        <v>716</v>
      </c>
    </row>
    <row r="35" spans="1:1" ht="15.75" hidden="1" customHeight="1" thickBot="1">
      <c r="A35" s="15"/>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34"/>
  <sheetViews>
    <sheetView topLeftCell="A3" workbookViewId="0">
      <selection activeCell="A38" sqref="A38 A38"/>
    </sheetView>
  </sheetViews>
  <sheetFormatPr defaultRowHeight="12.75"/>
  <cols>
    <col min="1" max="1" width="93.7109375" style="46" customWidth="1"/>
  </cols>
  <sheetData>
    <row r="1" spans="1:1" hidden="1"/>
    <row r="2" spans="1:1" ht="13.5" hidden="1" customHeight="1" thickBot="1">
      <c r="A2"/>
    </row>
    <row r="3" spans="1:1" ht="30" customHeight="1">
      <c r="A3" s="16" t="s">
        <v>694</v>
      </c>
    </row>
    <row r="4" spans="1:1" ht="15.75" customHeight="1" thickBot="1">
      <c r="A4" s="1" t="s">
        <v>695</v>
      </c>
    </row>
    <row r="5" spans="1:1" ht="25.5" customHeight="1">
      <c r="A5" s="17" t="s">
        <v>696</v>
      </c>
    </row>
    <row r="6" spans="1:1" ht="15.75" customHeight="1" thickBot="1">
      <c r="A6" s="19" t="s">
        <v>697</v>
      </c>
    </row>
    <row r="7" spans="1:1" ht="30" customHeight="1">
      <c r="A7" s="17" t="s">
        <v>698</v>
      </c>
    </row>
    <row r="8" spans="1:1" ht="15.75" customHeight="1" thickBot="1">
      <c r="A8" s="1" t="s">
        <v>699</v>
      </c>
    </row>
    <row r="9" spans="1:1" ht="15" customHeight="1">
      <c r="A9" s="3" t="s">
        <v>700</v>
      </c>
    </row>
    <row r="10" spans="1:1" ht="15" customHeight="1">
      <c r="A10" s="3"/>
    </row>
    <row r="11" spans="1:1" ht="49.5" customHeight="1">
      <c r="A11" s="17" t="s">
        <v>701</v>
      </c>
    </row>
    <row r="12" spans="1:1" ht="15.75" customHeight="1" thickBot="1">
      <c r="A12" s="1" t="s">
        <v>697</v>
      </c>
    </row>
    <row r="13" spans="1:1" ht="15" customHeight="1">
      <c r="A13" s="3" t="s">
        <v>702</v>
      </c>
    </row>
    <row r="14" spans="1:1" ht="15" hidden="1" customHeight="1">
      <c r="A14" s="2"/>
    </row>
    <row r="15" spans="1:1" ht="45" customHeight="1">
      <c r="A15" s="17" t="s">
        <v>703</v>
      </c>
    </row>
    <row r="16" spans="1:1" ht="15.75" customHeight="1" thickBot="1">
      <c r="A16" s="1" t="s">
        <v>704</v>
      </c>
    </row>
    <row r="17" spans="1:1" ht="30" customHeight="1" thickBot="1">
      <c r="A17" s="17" t="s">
        <v>705</v>
      </c>
    </row>
    <row r="18" spans="1:1" ht="15.75" hidden="1" customHeight="1" thickBot="1">
      <c r="A18" s="2"/>
    </row>
    <row r="19" spans="1:1" ht="45.75" customHeight="1" thickBot="1">
      <c r="A19" s="14" t="s">
        <v>706</v>
      </c>
    </row>
    <row r="20" spans="1:1" ht="105" customHeight="1">
      <c r="A20" s="16" t="s">
        <v>717</v>
      </c>
    </row>
    <row r="21" spans="1:1" ht="30" customHeight="1">
      <c r="A21" s="17" t="s">
        <v>708</v>
      </c>
    </row>
    <row r="22" spans="1:1" ht="26.25" customHeight="1" thickBot="1">
      <c r="A22" s="18" t="s">
        <v>709</v>
      </c>
    </row>
    <row r="23" spans="1:1" ht="45" customHeight="1">
      <c r="A23" s="17" t="s">
        <v>718</v>
      </c>
    </row>
    <row r="24" spans="1:1" ht="30" customHeight="1">
      <c r="A24" s="17" t="s">
        <v>711</v>
      </c>
    </row>
    <row r="25" spans="1:1" ht="15" customHeight="1">
      <c r="A25" s="17" t="s">
        <v>712</v>
      </c>
    </row>
    <row r="26" spans="1:1" ht="15.75" customHeight="1" thickBot="1">
      <c r="A26" s="13" t="s">
        <v>713</v>
      </c>
    </row>
    <row r="27" spans="1:1" ht="15" hidden="1" customHeight="1">
      <c r="A27" s="2"/>
    </row>
    <row r="28" spans="1:1" ht="15" hidden="1" customHeight="1">
      <c r="A28" s="2"/>
    </row>
    <row r="29" spans="1:1" ht="15" customHeight="1">
      <c r="A29" s="2" t="s">
        <v>714</v>
      </c>
    </row>
    <row r="30" spans="1:1" ht="15" customHeight="1">
      <c r="A30" s="2" t="s">
        <v>715</v>
      </c>
    </row>
    <row r="31" spans="1:1" ht="15" hidden="1" customHeight="1">
      <c r="A31" s="2"/>
    </row>
    <row r="32" spans="1:1" ht="15" customHeight="1">
      <c r="A32" s="2" t="s">
        <v>714</v>
      </c>
    </row>
    <row r="33" spans="1:1" ht="15" customHeight="1" thickBot="1">
      <c r="A33" s="15" t="s">
        <v>716</v>
      </c>
    </row>
    <row r="34" spans="1:1" ht="15.75" hidden="1" customHeight="1" thickBot="1">
      <c r="A34"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5:D40"/>
  <sheetViews>
    <sheetView topLeftCell="A34" workbookViewId="0">
      <selection activeCell="D41" sqref="D41 D41"/>
    </sheetView>
  </sheetViews>
  <sheetFormatPr defaultRowHeight="12.75"/>
  <cols>
    <col min="1" max="1" width="67.85546875" customWidth="1"/>
    <col min="2" max="2" width="13.140625" hidden="1" customWidth="1"/>
    <col min="3" max="3" width="9.140625" style="44" customWidth="1"/>
    <col min="4" max="4" width="11.7109375" customWidth="1"/>
  </cols>
  <sheetData>
    <row r="5" spans="1:4" s="50" customFormat="1" ht="27" customHeight="1">
      <c r="A5" s="47" t="s">
        <v>719</v>
      </c>
      <c r="B5" s="48"/>
      <c r="C5" s="49" t="s">
        <v>720</v>
      </c>
      <c r="D5" s="50" t="s">
        <v>721</v>
      </c>
    </row>
    <row r="6" spans="1:4" s="50" customFormat="1" ht="27" customHeight="1">
      <c r="A6" s="51" t="s">
        <v>722</v>
      </c>
      <c r="B6" s="48"/>
      <c r="C6" s="49" t="s">
        <v>723</v>
      </c>
      <c r="D6" s="50" t="s">
        <v>724</v>
      </c>
    </row>
    <row r="7" spans="1:4" s="50" customFormat="1" ht="27" customHeight="1">
      <c r="A7" s="47" t="s">
        <v>725</v>
      </c>
      <c r="B7" s="48"/>
      <c r="C7" s="49" t="s">
        <v>726</v>
      </c>
      <c r="D7" s="50" t="s">
        <v>727</v>
      </c>
    </row>
    <row r="8" spans="1:4" s="50" customFormat="1" ht="27" customHeight="1">
      <c r="A8" s="51" t="s">
        <v>728</v>
      </c>
      <c r="B8" s="48"/>
      <c r="C8" s="49" t="s">
        <v>723</v>
      </c>
      <c r="D8" s="50" t="s">
        <v>724</v>
      </c>
    </row>
    <row r="9" spans="1:4" s="52" customFormat="1" ht="27" customHeight="1">
      <c r="A9" s="4" t="s">
        <v>729</v>
      </c>
      <c r="B9" s="5"/>
      <c r="C9" s="6" t="s">
        <v>726</v>
      </c>
      <c r="D9" s="52" t="s">
        <v>727</v>
      </c>
    </row>
    <row r="10" spans="1:4" s="52" customFormat="1" ht="27" customHeight="1">
      <c r="A10" s="4" t="s">
        <v>730</v>
      </c>
      <c r="B10" s="5"/>
      <c r="C10" s="6" t="s">
        <v>723</v>
      </c>
      <c r="D10" s="52" t="s">
        <v>724</v>
      </c>
    </row>
    <row r="11" spans="1:4" s="52" customFormat="1" ht="27" customHeight="1">
      <c r="A11" s="4" t="s">
        <v>731</v>
      </c>
      <c r="B11" s="5"/>
      <c r="C11" s="6" t="s">
        <v>726</v>
      </c>
      <c r="D11" s="52" t="s">
        <v>727</v>
      </c>
    </row>
    <row r="12" spans="1:4" s="52" customFormat="1" ht="27" customHeight="1">
      <c r="A12" s="4" t="s">
        <v>732</v>
      </c>
      <c r="B12" s="5"/>
      <c r="C12" s="6" t="s">
        <v>723</v>
      </c>
      <c r="D12" s="52" t="s">
        <v>724</v>
      </c>
    </row>
    <row r="13" spans="1:4" s="53" customFormat="1" ht="27" customHeight="1">
      <c r="A13" s="4" t="s">
        <v>733</v>
      </c>
      <c r="B13" s="7"/>
      <c r="C13" s="6" t="s">
        <v>723</v>
      </c>
      <c r="D13" s="53" t="s">
        <v>724</v>
      </c>
    </row>
    <row r="14" spans="1:4" s="53" customFormat="1" ht="27" customHeight="1">
      <c r="A14" s="8" t="s">
        <v>734</v>
      </c>
      <c r="B14" s="7"/>
      <c r="C14" s="6" t="s">
        <v>726</v>
      </c>
      <c r="D14" s="53" t="s">
        <v>727</v>
      </c>
    </row>
    <row r="15" spans="1:4" s="53" customFormat="1" ht="27" customHeight="1">
      <c r="A15" s="8" t="s">
        <v>735</v>
      </c>
      <c r="B15" s="7"/>
      <c r="C15" s="6" t="s">
        <v>723</v>
      </c>
      <c r="D15" s="53" t="s">
        <v>724</v>
      </c>
    </row>
    <row r="16" spans="1:4" s="53" customFormat="1" ht="27" customHeight="1">
      <c r="A16" s="8" t="s">
        <v>736</v>
      </c>
      <c r="B16" s="7"/>
      <c r="C16" s="6" t="s">
        <v>737</v>
      </c>
      <c r="D16" s="53" t="s">
        <v>738</v>
      </c>
    </row>
    <row r="17" spans="1:4" s="53" customFormat="1" ht="27" customHeight="1">
      <c r="A17" s="8" t="s">
        <v>739</v>
      </c>
      <c r="B17" s="7"/>
      <c r="C17" s="6" t="s">
        <v>726</v>
      </c>
      <c r="D17" s="53" t="s">
        <v>727</v>
      </c>
    </row>
    <row r="18" spans="1:4" s="53" customFormat="1" ht="27" customHeight="1">
      <c r="A18" s="8" t="s">
        <v>740</v>
      </c>
      <c r="B18" s="7"/>
      <c r="C18" s="6" t="s">
        <v>723</v>
      </c>
      <c r="D18" s="53" t="s">
        <v>724</v>
      </c>
    </row>
    <row r="19" spans="1:4" s="53" customFormat="1" ht="27" customHeight="1">
      <c r="A19" s="8" t="s">
        <v>741</v>
      </c>
      <c r="B19" s="7"/>
      <c r="C19" s="6" t="s">
        <v>737</v>
      </c>
      <c r="D19" s="53" t="s">
        <v>738</v>
      </c>
    </row>
    <row r="20" spans="1:4" s="52" customFormat="1" ht="27" customHeight="1">
      <c r="A20" s="4" t="s">
        <v>742</v>
      </c>
      <c r="B20" s="5"/>
      <c r="C20" s="6" t="s">
        <v>723</v>
      </c>
      <c r="D20" s="52" t="s">
        <v>724</v>
      </c>
    </row>
    <row r="21" spans="1:4" s="52" customFormat="1" ht="27" customHeight="1">
      <c r="A21" s="4" t="s">
        <v>743</v>
      </c>
      <c r="B21" s="5"/>
      <c r="C21" s="6" t="s">
        <v>266</v>
      </c>
      <c r="D21" s="52" t="s">
        <v>744</v>
      </c>
    </row>
    <row r="22" spans="1:4" s="52" customFormat="1" ht="27" customHeight="1">
      <c r="A22" s="4" t="s">
        <v>745</v>
      </c>
      <c r="B22" s="5"/>
      <c r="C22" s="6" t="s">
        <v>737</v>
      </c>
      <c r="D22" s="52" t="s">
        <v>738</v>
      </c>
    </row>
    <row r="23" spans="1:4" s="52" customFormat="1" ht="27" customHeight="1">
      <c r="A23" s="8" t="s">
        <v>746</v>
      </c>
      <c r="B23" s="5"/>
      <c r="C23" s="6" t="s">
        <v>723</v>
      </c>
      <c r="D23" s="52" t="s">
        <v>724</v>
      </c>
    </row>
    <row r="24" spans="1:4" s="52" customFormat="1" ht="27" customHeight="1">
      <c r="A24" s="4" t="s">
        <v>747</v>
      </c>
      <c r="B24" s="5"/>
      <c r="C24" s="6" t="s">
        <v>748</v>
      </c>
      <c r="D24" s="52" t="s">
        <v>749</v>
      </c>
    </row>
    <row r="25" spans="1:4" s="52" customFormat="1" ht="27" customHeight="1">
      <c r="A25" s="4" t="s">
        <v>750</v>
      </c>
      <c r="B25" s="5"/>
      <c r="C25" s="6" t="s">
        <v>723</v>
      </c>
      <c r="D25" s="52" t="s">
        <v>724</v>
      </c>
    </row>
    <row r="26" spans="1:4" s="52" customFormat="1" ht="27" customHeight="1">
      <c r="A26" s="4" t="s">
        <v>751</v>
      </c>
      <c r="B26" s="5"/>
      <c r="C26" s="6" t="s">
        <v>723</v>
      </c>
      <c r="D26" s="52" t="s">
        <v>724</v>
      </c>
    </row>
    <row r="27" spans="1:4" s="52" customFormat="1" ht="27" customHeight="1">
      <c r="A27" s="4" t="s">
        <v>752</v>
      </c>
      <c r="B27" s="5"/>
      <c r="C27" s="6" t="s">
        <v>723</v>
      </c>
      <c r="D27" s="52" t="s">
        <v>724</v>
      </c>
    </row>
    <row r="28" spans="1:4" s="52" customFormat="1" ht="27" customHeight="1">
      <c r="A28" s="4" t="s">
        <v>753</v>
      </c>
      <c r="B28" s="5"/>
      <c r="C28" s="6" t="s">
        <v>723</v>
      </c>
      <c r="D28" s="52" t="s">
        <v>724</v>
      </c>
    </row>
    <row r="29" spans="1:4" s="52" customFormat="1" ht="27" customHeight="1">
      <c r="A29" s="4" t="s">
        <v>754</v>
      </c>
      <c r="B29" s="5"/>
      <c r="C29" s="6" t="s">
        <v>723</v>
      </c>
      <c r="D29" s="52" t="s">
        <v>724</v>
      </c>
    </row>
    <row r="30" spans="1:4" s="52" customFormat="1" ht="27" customHeight="1">
      <c r="A30" s="4" t="s">
        <v>755</v>
      </c>
      <c r="B30" s="5"/>
      <c r="C30" s="6" t="s">
        <v>723</v>
      </c>
      <c r="D30" s="52" t="s">
        <v>724</v>
      </c>
    </row>
    <row r="31" spans="1:4" s="52" customFormat="1" ht="27" customHeight="1">
      <c r="A31" s="8" t="s">
        <v>756</v>
      </c>
      <c r="B31" s="5"/>
      <c r="C31" s="6" t="s">
        <v>737</v>
      </c>
      <c r="D31" s="52" t="s">
        <v>738</v>
      </c>
    </row>
    <row r="32" spans="1:4" s="53" customFormat="1" ht="27" customHeight="1">
      <c r="A32" s="4" t="s">
        <v>757</v>
      </c>
      <c r="B32" s="7"/>
      <c r="C32" s="6" t="s">
        <v>723</v>
      </c>
      <c r="D32" s="53" t="s">
        <v>724</v>
      </c>
    </row>
    <row r="33" spans="1:4" s="53" customFormat="1" ht="27" customHeight="1">
      <c r="A33" s="4" t="s">
        <v>758</v>
      </c>
      <c r="B33" s="7"/>
      <c r="C33" s="6" t="s">
        <v>723</v>
      </c>
      <c r="D33" s="53" t="s">
        <v>724</v>
      </c>
    </row>
    <row r="34" spans="1:4" s="52" customFormat="1" ht="27" customHeight="1">
      <c r="A34" s="4" t="s">
        <v>759</v>
      </c>
      <c r="B34" s="5"/>
      <c r="C34" s="6" t="s">
        <v>723</v>
      </c>
      <c r="D34" s="52" t="s">
        <v>724</v>
      </c>
    </row>
    <row r="35" spans="1:4" s="52" customFormat="1" ht="27" customHeight="1">
      <c r="A35" s="4" t="s">
        <v>760</v>
      </c>
      <c r="B35" s="5"/>
      <c r="C35" s="6" t="s">
        <v>723</v>
      </c>
      <c r="D35" s="52" t="s">
        <v>724</v>
      </c>
    </row>
    <row r="36" spans="1:4" s="52" customFormat="1" ht="27" customHeight="1">
      <c r="A36" s="4" t="s">
        <v>761</v>
      </c>
      <c r="B36" s="5"/>
      <c r="C36" s="6" t="s">
        <v>723</v>
      </c>
      <c r="D36" s="52" t="s">
        <v>724</v>
      </c>
    </row>
    <row r="37" spans="1:4" s="52" customFormat="1" ht="27" customHeight="1">
      <c r="A37" s="4" t="s">
        <v>762</v>
      </c>
      <c r="B37" s="5"/>
      <c r="C37" s="6" t="s">
        <v>723</v>
      </c>
      <c r="D37" s="52" t="s">
        <v>724</v>
      </c>
    </row>
    <row r="38" spans="1:4" s="52" customFormat="1" ht="27" customHeight="1">
      <c r="A38" s="4" t="s">
        <v>763</v>
      </c>
      <c r="B38" s="5"/>
      <c r="C38" s="6" t="s">
        <v>723</v>
      </c>
      <c r="D38" s="52" t="s">
        <v>724</v>
      </c>
    </row>
    <row r="39" spans="1:4" s="52" customFormat="1" ht="27" customHeight="1">
      <c r="A39" s="4" t="s">
        <v>764</v>
      </c>
      <c r="B39" s="5"/>
      <c r="C39" s="6" t="s">
        <v>723</v>
      </c>
      <c r="D39" s="52" t="s">
        <v>724</v>
      </c>
    </row>
    <row r="40" spans="1:4" s="52" customFormat="1" ht="27" customHeight="1">
      <c r="A40" s="4" t="s">
        <v>765</v>
      </c>
      <c r="B40" s="5"/>
      <c r="C40" s="6" t="s">
        <v>723</v>
      </c>
      <c r="D40" s="52" t="s">
        <v>724</v>
      </c>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26"/>
  <sheetViews>
    <sheetView workbookViewId="0">
      <selection activeCell="A2" sqref="A2 A2 A2:IV5"/>
    </sheetView>
  </sheetViews>
  <sheetFormatPr defaultRowHeight="12.75"/>
  <cols>
    <col min="1" max="2" width="9.140625" customWidth="1"/>
    <col min="3" max="4" width="18.28515625" customWidth="1"/>
    <col min="5" max="7" width="23.5703125" customWidth="1"/>
  </cols>
  <sheetData>
    <row r="1" spans="1:7" s="9" customFormat="1" ht="94.5" customHeight="1">
      <c r="B1" s="9" t="s">
        <v>766</v>
      </c>
      <c r="D1" s="10" t="s">
        <v>767</v>
      </c>
      <c r="F1" s="10" t="s">
        <v>768</v>
      </c>
    </row>
    <row r="2" spans="1:7" s="9" customFormat="1" ht="20.25" customHeight="1">
      <c r="B2" s="9" t="s">
        <v>769</v>
      </c>
      <c r="C2" s="9" t="s">
        <v>770</v>
      </c>
      <c r="D2" s="9" t="s">
        <v>769</v>
      </c>
      <c r="E2" s="9" t="s">
        <v>770</v>
      </c>
      <c r="F2" s="10" t="s">
        <v>769</v>
      </c>
      <c r="G2" s="9" t="s">
        <v>770</v>
      </c>
    </row>
    <row r="3" spans="1:7" s="9" customFormat="1">
      <c r="A3" s="9" t="s">
        <v>771</v>
      </c>
      <c r="B3" s="9">
        <v>0</v>
      </c>
      <c r="C3" s="9">
        <v>9</v>
      </c>
      <c r="D3" s="11">
        <v>0</v>
      </c>
      <c r="E3" s="11">
        <v>2000000</v>
      </c>
      <c r="F3" s="11">
        <v>0</v>
      </c>
      <c r="G3" s="11">
        <v>2000000</v>
      </c>
    </row>
    <row r="4" spans="1:7" s="9" customFormat="1">
      <c r="A4" s="9" t="s">
        <v>772</v>
      </c>
      <c r="B4" s="9">
        <v>10</v>
      </c>
      <c r="C4" s="9">
        <v>49</v>
      </c>
      <c r="D4" s="11">
        <v>2000001</v>
      </c>
      <c r="E4" s="11">
        <v>50000000</v>
      </c>
      <c r="F4" s="11">
        <v>2000001</v>
      </c>
      <c r="G4" s="11">
        <v>50000000</v>
      </c>
    </row>
    <row r="5" spans="1:7" s="9" customFormat="1">
      <c r="A5" s="9" t="s">
        <v>354</v>
      </c>
      <c r="B5" s="9">
        <v>50</v>
      </c>
      <c r="D5" s="11">
        <v>50000001</v>
      </c>
      <c r="E5" s="11"/>
      <c r="F5" s="11">
        <v>50000001</v>
      </c>
      <c r="G5" s="11"/>
    </row>
    <row r="9" spans="1:7">
      <c r="B9" t="s">
        <v>773</v>
      </c>
      <c r="C9" t="s">
        <v>774</v>
      </c>
      <c r="D9" t="s">
        <v>775</v>
      </c>
    </row>
    <row r="10" spans="1:7">
      <c r="A10" t="s">
        <v>771</v>
      </c>
      <c r="B10">
        <v>9</v>
      </c>
      <c r="C10">
        <v>9</v>
      </c>
      <c r="D10">
        <v>10</v>
      </c>
    </row>
    <row r="11" spans="1:7">
      <c r="A11" t="s">
        <v>776</v>
      </c>
      <c r="B11">
        <v>9</v>
      </c>
      <c r="C11">
        <v>10</v>
      </c>
      <c r="D11">
        <v>10</v>
      </c>
    </row>
    <row r="12" spans="1:7">
      <c r="A12" t="s">
        <v>354</v>
      </c>
      <c r="B12">
        <v>50</v>
      </c>
      <c r="C12">
        <v>50</v>
      </c>
      <c r="D12">
        <v>49</v>
      </c>
    </row>
    <row r="14" spans="1:7" hidden="1"/>
    <row r="15" spans="1:7" hidden="1"/>
    <row r="16" spans="1:7" hidden="1"/>
    <row r="17" spans="1:1" hidden="1"/>
    <row r="18" spans="1:1" hidden="1"/>
    <row r="19" spans="1:1" hidden="1"/>
    <row r="20" spans="1:1" hidden="1"/>
    <row r="21" spans="1:1" hidden="1"/>
    <row r="23" spans="1:1">
      <c r="A23" t="s">
        <v>777</v>
      </c>
    </row>
    <row r="24" spans="1:1">
      <c r="A24" t="s">
        <v>778</v>
      </c>
    </row>
    <row r="25" spans="1:1" ht="12.95" customHeight="1">
      <c r="A25" t="s">
        <v>779</v>
      </c>
    </row>
    <row r="26" spans="1:1" ht="12.95" customHeight="1">
      <c r="A26" s="54" t="s">
        <v>780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I29"/>
  <sheetViews>
    <sheetView zoomScaleNormal="100" workbookViewId="0">
      <selection activeCell="J2" sqref="J2"/>
    </sheetView>
  </sheetViews>
  <sheetFormatPr defaultColWidth="9.140625" defaultRowHeight="14.25"/>
  <cols>
    <col min="1" max="1" width="23.85546875" style="55" customWidth="1"/>
    <col min="2" max="2" width="11.85546875" style="55" customWidth="1"/>
    <col min="3" max="3" width="14.140625" style="55" bestFit="1" customWidth="1"/>
    <col min="4" max="4" width="9.140625" style="55" customWidth="1"/>
    <col min="5" max="5" width="13" style="55" bestFit="1" customWidth="1"/>
    <col min="6" max="9" width="9.140625" style="55" customWidth="1"/>
    <col min="10" max="10" width="17.85546875" style="55" customWidth="1"/>
    <col min="11" max="11" width="9.140625" style="55" customWidth="1"/>
    <col min="12" max="16384" width="9.140625" style="55"/>
  </cols>
  <sheetData>
    <row r="1" spans="1:9" s="69" customFormat="1" ht="15" customHeight="1" thickBot="1">
      <c r="A1" s="12">
        <f>Wniosek!D8</f>
        <v>0</v>
      </c>
      <c r="B1" s="56" t="s">
        <v>781</v>
      </c>
      <c r="C1" s="56"/>
      <c r="D1" s="56"/>
      <c r="E1" s="57"/>
      <c r="F1" s="57"/>
      <c r="G1" s="57"/>
      <c r="H1" s="57"/>
      <c r="I1" s="57"/>
    </row>
    <row r="2" spans="1:9">
      <c r="A2" s="58" t="s">
        <v>782</v>
      </c>
      <c r="B2" s="57"/>
      <c r="C2" s="57"/>
      <c r="D2" s="57"/>
      <c r="E2" s="483" t="s">
        <v>783</v>
      </c>
      <c r="F2" s="484"/>
      <c r="G2" s="484"/>
      <c r="H2" s="484"/>
      <c r="I2" s="57"/>
    </row>
    <row r="3" spans="1:9">
      <c r="A3" s="58" t="s">
        <v>784</v>
      </c>
      <c r="B3" s="57"/>
      <c r="C3" s="57"/>
      <c r="D3" s="57"/>
      <c r="E3" s="484"/>
      <c r="F3" s="484"/>
      <c r="G3" s="484"/>
      <c r="H3" s="484"/>
      <c r="I3" s="56"/>
    </row>
    <row r="4" spans="1:9">
      <c r="A4" s="58" t="s">
        <v>785</v>
      </c>
      <c r="B4" s="57"/>
      <c r="C4" s="57"/>
      <c r="D4" s="57"/>
      <c r="E4" s="484"/>
      <c r="F4" s="484"/>
      <c r="G4" s="484"/>
      <c r="H4" s="484"/>
      <c r="I4" s="56"/>
    </row>
    <row r="5" spans="1:9">
      <c r="A5" s="58" t="s">
        <v>786</v>
      </c>
      <c r="B5" s="57"/>
      <c r="C5" s="57"/>
      <c r="D5" s="57"/>
      <c r="E5" s="484"/>
      <c r="F5" s="484"/>
      <c r="G5" s="484"/>
      <c r="H5" s="484"/>
      <c r="I5" s="56"/>
    </row>
    <row r="6" spans="1:9">
      <c r="A6" s="58" t="s">
        <v>787</v>
      </c>
      <c r="B6" s="57"/>
      <c r="C6" s="57"/>
      <c r="D6" s="57"/>
      <c r="E6" s="484"/>
      <c r="F6" s="484"/>
      <c r="G6" s="484"/>
      <c r="H6" s="484"/>
    </row>
    <row r="7" spans="1:9">
      <c r="A7" s="58" t="s">
        <v>788</v>
      </c>
      <c r="B7" s="57"/>
      <c r="C7" s="57"/>
      <c r="D7" s="57"/>
      <c r="E7" s="484"/>
      <c r="F7" s="484"/>
      <c r="G7" s="484"/>
      <c r="H7" s="484"/>
    </row>
    <row r="8" spans="1:9">
      <c r="A8" s="59" t="s">
        <v>789</v>
      </c>
      <c r="B8" s="57"/>
      <c r="C8" s="57"/>
      <c r="D8" s="57"/>
      <c r="E8" s="484"/>
      <c r="F8" s="484"/>
      <c r="G8" s="484"/>
      <c r="H8" s="484"/>
    </row>
    <row r="9" spans="1:9">
      <c r="A9" s="58" t="s">
        <v>790</v>
      </c>
      <c r="B9" s="57"/>
      <c r="C9" s="57"/>
      <c r="D9" s="57"/>
      <c r="E9" s="484"/>
      <c r="F9" s="484"/>
      <c r="G9" s="484"/>
      <c r="H9" s="484"/>
    </row>
    <row r="10" spans="1:9">
      <c r="A10" s="60" t="str">
        <f>IF(A29,B29,(IF(A1=0,"zero ","")&amp;F28&amp;F27&amp;E28&amp;E27&amp;D28&amp;D27&amp;C28&amp;B26))</f>
        <v>zero i 00/100</v>
      </c>
      <c r="B10" s="60"/>
      <c r="C10" s="60"/>
      <c r="D10" s="60"/>
      <c r="E10" s="60"/>
      <c r="F10" s="60"/>
      <c r="G10" s="60"/>
      <c r="H10" s="60"/>
      <c r="I10" s="60"/>
    </row>
    <row r="11" spans="1:9">
      <c r="A11" s="61" t="str">
        <f>T(1)</f>
        <v/>
      </c>
      <c r="B11" s="62" t="str">
        <f>T(1)</f>
        <v/>
      </c>
      <c r="C11" s="61" t="str">
        <f>T(1)</f>
        <v/>
      </c>
      <c r="D11" s="61" t="str">
        <f>T(1)</f>
        <v/>
      </c>
      <c r="E11" s="63"/>
      <c r="F11" s="63"/>
      <c r="G11" s="57"/>
      <c r="H11" s="57"/>
    </row>
    <row r="12" spans="1:9">
      <c r="A12" s="62" t="s">
        <v>791</v>
      </c>
      <c r="B12" s="62" t="s">
        <v>792</v>
      </c>
      <c r="C12" s="62" t="s">
        <v>793</v>
      </c>
      <c r="D12" s="62" t="s">
        <v>794</v>
      </c>
      <c r="E12" s="63"/>
      <c r="F12" s="63"/>
      <c r="G12" s="57"/>
      <c r="H12" s="57"/>
    </row>
    <row r="13" spans="1:9">
      <c r="A13" s="62" t="s">
        <v>795</v>
      </c>
      <c r="B13" s="62" t="s">
        <v>796</v>
      </c>
      <c r="C13" s="62" t="s">
        <v>797</v>
      </c>
      <c r="D13" s="62" t="s">
        <v>798</v>
      </c>
      <c r="E13" s="63"/>
      <c r="F13" s="63"/>
      <c r="G13" s="57"/>
      <c r="H13" s="64"/>
      <c r="I13" s="57"/>
    </row>
    <row r="14" spans="1:9">
      <c r="A14" s="62" t="s">
        <v>799</v>
      </c>
      <c r="B14" s="62" t="s">
        <v>800</v>
      </c>
      <c r="C14" s="62" t="s">
        <v>801</v>
      </c>
      <c r="D14" s="62" t="s">
        <v>802</v>
      </c>
      <c r="E14" s="63"/>
      <c r="F14" s="63"/>
      <c r="G14" s="57"/>
      <c r="H14" s="65"/>
    </row>
    <row r="15" spans="1:9">
      <c r="A15" s="62" t="s">
        <v>803</v>
      </c>
      <c r="B15" s="62" t="s">
        <v>804</v>
      </c>
      <c r="C15" s="62" t="s">
        <v>805</v>
      </c>
      <c r="D15" s="62" t="s">
        <v>806</v>
      </c>
      <c r="E15" s="63"/>
      <c r="F15" s="62"/>
      <c r="G15" s="57"/>
      <c r="H15" s="57"/>
      <c r="I15" s="57"/>
    </row>
    <row r="16" spans="1:9">
      <c r="A16" s="62" t="s">
        <v>807</v>
      </c>
      <c r="B16" s="62" t="s">
        <v>808</v>
      </c>
      <c r="C16" s="62" t="s">
        <v>809</v>
      </c>
      <c r="D16" s="62" t="s">
        <v>810</v>
      </c>
      <c r="E16" s="63"/>
      <c r="F16" s="63"/>
      <c r="G16" s="57"/>
      <c r="H16" s="57"/>
      <c r="I16" s="57"/>
    </row>
    <row r="17" spans="1:9">
      <c r="A17" s="62" t="s">
        <v>811</v>
      </c>
      <c r="B17" s="62" t="s">
        <v>812</v>
      </c>
      <c r="C17" s="62" t="s">
        <v>813</v>
      </c>
      <c r="D17" s="62" t="s">
        <v>814</v>
      </c>
      <c r="E17" s="63"/>
      <c r="F17" s="62"/>
      <c r="G17" s="57"/>
      <c r="H17" s="57"/>
      <c r="I17" s="57"/>
    </row>
    <row r="18" spans="1:9">
      <c r="A18" s="62" t="s">
        <v>815</v>
      </c>
      <c r="B18" s="62" t="s">
        <v>816</v>
      </c>
      <c r="C18" s="62" t="s">
        <v>817</v>
      </c>
      <c r="D18" s="62" t="s">
        <v>818</v>
      </c>
      <c r="E18" s="63"/>
      <c r="F18" s="62"/>
      <c r="G18" s="57"/>
      <c r="H18" s="57"/>
      <c r="I18" s="57"/>
    </row>
    <row r="19" spans="1:9">
      <c r="A19" s="62" t="s">
        <v>819</v>
      </c>
      <c r="B19" s="62" t="s">
        <v>820</v>
      </c>
      <c r="C19" s="62" t="s">
        <v>821</v>
      </c>
      <c r="D19" s="62" t="s">
        <v>822</v>
      </c>
      <c r="E19" s="63"/>
      <c r="F19" s="62"/>
      <c r="G19" s="57"/>
      <c r="H19" s="57"/>
      <c r="I19" s="57"/>
    </row>
    <row r="20" spans="1:9">
      <c r="A20" s="62" t="s">
        <v>823</v>
      </c>
      <c r="B20" s="62" t="s">
        <v>824</v>
      </c>
      <c r="C20" s="62" t="s">
        <v>825</v>
      </c>
      <c r="D20" s="62" t="s">
        <v>826</v>
      </c>
      <c r="E20" s="63"/>
      <c r="F20" s="62"/>
    </row>
    <row r="21" spans="1:9">
      <c r="A21" s="63" t="str">
        <f>T(1)</f>
        <v/>
      </c>
      <c r="B21" s="63" t="str">
        <f>T(1)</f>
        <v/>
      </c>
      <c r="C21" s="63" t="str">
        <f>T(1)</f>
        <v/>
      </c>
      <c r="D21" s="63"/>
      <c r="E21" s="63"/>
      <c r="F21" s="63"/>
    </row>
    <row r="22" spans="1:9">
      <c r="A22" s="62" t="s">
        <v>827</v>
      </c>
      <c r="B22" s="62" t="s">
        <v>828</v>
      </c>
      <c r="C22" s="62" t="s">
        <v>829</v>
      </c>
      <c r="D22" s="63"/>
      <c r="E22" s="63"/>
      <c r="F22" s="63"/>
    </row>
    <row r="23" spans="1:9">
      <c r="A23" s="62" t="s">
        <v>830</v>
      </c>
      <c r="B23" s="62" t="s">
        <v>831</v>
      </c>
      <c r="C23" s="62" t="s">
        <v>832</v>
      </c>
      <c r="D23" s="63"/>
      <c r="E23" s="63"/>
      <c r="F23" s="63"/>
    </row>
    <row r="24" spans="1:9">
      <c r="A24" s="62" t="s">
        <v>833</v>
      </c>
      <c r="B24" s="62" t="s">
        <v>834</v>
      </c>
      <c r="C24" s="62" t="s">
        <v>835</v>
      </c>
      <c r="D24" s="63"/>
      <c r="E24" s="63"/>
      <c r="F24" s="63"/>
    </row>
    <row r="25" spans="1:9">
      <c r="A25" s="66" t="s">
        <v>836</v>
      </c>
      <c r="B25" s="67" t="s">
        <v>837</v>
      </c>
      <c r="C25" s="61" t="s">
        <v>838</v>
      </c>
      <c r="D25" s="61" t="s">
        <v>839</v>
      </c>
      <c r="E25" s="61" t="s">
        <v>840</v>
      </c>
      <c r="F25" s="61" t="s">
        <v>841</v>
      </c>
    </row>
    <row r="26" spans="1:9">
      <c r="A26" s="62" t="str">
        <f>TEXT(A1,"000000000000,00")</f>
        <v>000000000000,00</v>
      </c>
      <c r="B26" s="62" t="str">
        <f>"i "&amp;RIGHT(A26,2)&amp;"/100"</f>
        <v>i 00/100</v>
      </c>
      <c r="C26" s="62">
        <f>VALUE(MID($A$26,10,3))</f>
        <v>0</v>
      </c>
      <c r="D26" s="62">
        <f>VALUE(MID($A$26,7,3))</f>
        <v>0</v>
      </c>
      <c r="E26" s="62">
        <f>VALUE(MID($A$26,4,3))</f>
        <v>0</v>
      </c>
      <c r="F26" s="62">
        <f>VALUE(LEFT($A$26,3))</f>
        <v>0</v>
      </c>
    </row>
    <row r="27" spans="1:9">
      <c r="A27" s="63"/>
      <c r="B27" s="63"/>
      <c r="C27" s="63"/>
      <c r="D27" s="63" t="str">
        <f>INDEX($A$21:$C$24,4-2*(D26=1)-3*(D26=0)-AND(NOT(AND(MOD(D26,100)&gt;10,MOD(D26,100)&lt;20)),MOD(D26,10)&gt;1,MOD(D26,10)&lt;5),1)</f>
        <v/>
      </c>
      <c r="E27" s="63" t="str">
        <f>INDEX($A$21:$C$24,4-2*(E26=1)-3*(E26=0)-AND(NOT(AND(MOD(E26,100)&gt;10,MOD(E26,100)&lt;20)),MOD(E26,10)&gt;1,MOD(E26,10)&lt;5),2)</f>
        <v/>
      </c>
      <c r="F27" s="63" t="str">
        <f>INDEX($A$21:$C$24,4-2*(F26=1)-3*(F26=0)-AND(NOT(AND(MOD(F26,100)&gt;10,MOD(F26,100)&lt;20)),MOD(F26,10)&gt;1,MOD(F26,10)&lt;5),3)</f>
        <v/>
      </c>
    </row>
    <row r="28" spans="1:9">
      <c r="A28" s="63"/>
      <c r="B28" s="63"/>
      <c r="C28" s="63" t="str">
        <f>INDEX($A$11:$D$20,TRUNC(C26/100)+1,4)&amp;INDEX($A$11:$D$20,1+AND(MOD(C26,100)&gt;=10,MOD(C26,100)&lt;20)*MOD(C26,10),2)&amp;INDEX($A$11:$D$20,OR((MOD(C26,100)=10),MOD(C26,100)&gt;19)*TRUNC(MOD(C26,100)/10)+1,3)&amp;INDEX($A$11:$D$20,1+OR((MOD(C26,100)&lt;10),MOD(C26,100)&gt;19)*MOD(C26,10),1)</f>
        <v/>
      </c>
      <c r="D28" s="63" t="str">
        <f>INDEX($A$11:$D$20,TRUNC(D26/100)+1,4)&amp;INDEX($A$11:$D$20,1+AND(MOD(D26,100)&gt;=10,MOD(D26,100)&lt;20)*MOD(D26,10),2)&amp;INDEX($A$11:$D$20,OR((MOD(D26,100)=10),MOD(D26,100)&gt;19)*TRUNC(MOD(D26,100)/10)+1,3)&amp;INDEX($A$11:$D$20,1+OR((MOD(D26,100)&lt;10),MOD(D26,100)&gt;19)*MOD(D26,10),1)</f>
        <v/>
      </c>
      <c r="E28" s="63" t="str">
        <f>INDEX($A$11:$D$20,TRUNC(E26/100)+1,4)&amp;INDEX($A$11:$D$20,1+AND(MOD(E26,100)&gt;=10,MOD(E26,100)&lt;20)*MOD(E26,10),2)&amp;INDEX($A$11:$D$20,OR((MOD(E26,100)=10),MOD(E26,100)&gt;19)*TRUNC(MOD(E26,100)/10)+1,3)&amp;INDEX($A$11:$D$20,1+OR((MOD(E26,100)&lt;10),MOD(E26,100)&gt;19)*MOD(E26,10),1)</f>
        <v/>
      </c>
      <c r="F28" s="63" t="str">
        <f>INDEX($A$11:$D$20,TRUNC(F26/100)+1,4)&amp;INDEX($A$11:$D$20,1+AND(MOD(F26,100)&gt;=10,MOD(F26,100)&lt;20)*MOD(F26,10),2)&amp;INDEX($A$11:$D$20,OR((MOD(F26,100)=10),MOD(F26,100)&gt;19)*TRUNC(MOD(F26,100)/10)+1,3)&amp;INDEX($A$11:$D$20,1+OR((MOD(F26,100)&lt;10),MOD(F26,100)&gt;19)*MOD(F26,10),1)</f>
        <v/>
      </c>
    </row>
    <row r="29" spans="1:9">
      <c r="A29" s="68" t="b">
        <f>IF(ISTEXT($A$1),TRUE,OR(SIGN($A$1)=-1,LEN($A$26)&gt;15))</f>
        <v>0</v>
      </c>
      <c r="B29" s="68" t="s">
        <v>842</v>
      </c>
      <c r="C29" s="68"/>
      <c r="D29" s="68"/>
      <c r="E29" s="68"/>
      <c r="F29" s="68"/>
    </row>
  </sheetData>
  <sheetProtection password="BAD4" sheet="1" objects="1" scenarios="1"/>
  <mergeCells count="1">
    <mergeCell ref="E2:H9"/>
  </mergeCells>
  <hyperlinks>
    <hyperlink ref="A8" r:id="rId1"/>
  </hyperlinks>
  <pageMargins left="0.7" right="0.7" top="0.75" bottom="0.75" header="0.3" footer="0.3"/>
  <pageSetup paperSize="9" orientation="portrait" horizontalDpi="12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1fb85c-fe6e-4a0c-8037-670d6d95f9e8">
      <Terms xmlns="http://schemas.microsoft.com/office/infopath/2007/PartnerControls"/>
    </lcf76f155ced4ddcb4097134ff3c332f>
    <TaxCatchAll xmlns="802414b0-e6df-4e40-bd84-fd6ebccb2b7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A58988DB39A2D459D5D4A73211B2807" ma:contentTypeVersion="18" ma:contentTypeDescription="Utwórz nowy dokument." ma:contentTypeScope="" ma:versionID="158293ad1f788176da67d2c4712c5f4d">
  <xsd:schema xmlns:xsd="http://www.w3.org/2001/XMLSchema" xmlns:xs="http://www.w3.org/2001/XMLSchema" xmlns:p="http://schemas.microsoft.com/office/2006/metadata/properties" xmlns:ns2="091fb85c-fe6e-4a0c-8037-670d6d95f9e8" xmlns:ns3="802414b0-e6df-4e40-bd84-fd6ebccb2b72" targetNamespace="http://schemas.microsoft.com/office/2006/metadata/properties" ma:root="true" ma:fieldsID="2977b3711826b3cfad7740f782928d3d" ns2:_="" ns3:_="">
    <xsd:import namespace="091fb85c-fe6e-4a0c-8037-670d6d95f9e8"/>
    <xsd:import namespace="802414b0-e6df-4e40-bd84-fd6ebccb2b7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1fb85c-fe6e-4a0c-8037-670d6d95f9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Tagi obrazów" ma:readOnly="false" ma:fieldId="{5cf76f15-5ced-4ddc-b409-7134ff3c332f}" ma:taxonomyMulti="true" ma:sspId="97825e3f-187c-4ab0-b8a0-917605c6ece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2414b0-e6df-4e40-bd84-fd6ebccb2b72" elementFormDefault="qualified">
    <xsd:import namespace="http://schemas.microsoft.com/office/2006/documentManagement/types"/>
    <xsd:import namespace="http://schemas.microsoft.com/office/infopath/2007/PartnerControls"/>
    <xsd:element name="SharedWithUsers" ma:index="16"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Udostępnione dla — szczegóły" ma:internalName="SharedWithDetails" ma:readOnly="true">
      <xsd:simpleType>
        <xsd:restriction base="dms:Note">
          <xsd:maxLength value="255"/>
        </xsd:restriction>
      </xsd:simpleType>
    </xsd:element>
    <xsd:element name="TaxCatchAll" ma:index="22" nillable="true" ma:displayName="Taxonomy Catch All Column" ma:hidden="true" ma:list="{7ba7bf3e-8ea2-4ba3-9371-5a43e64cc757}" ma:internalName="TaxCatchAll" ma:showField="CatchAllData" ma:web="802414b0-e6df-4e40-bd84-fd6ebccb2b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AC6FB7-E590-4DC8-8E4B-3B26CFDC008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91fb85c-fe6e-4a0c-8037-670d6d95f9e8"/>
    <ds:schemaRef ds:uri="802414b0-e6df-4e40-bd84-fd6ebccb2b72"/>
    <ds:schemaRef ds:uri="http://www.w3.org/XML/1998/namespace"/>
    <ds:schemaRef ds:uri="http://purl.org/dc/dcmitype/"/>
  </ds:schemaRefs>
</ds:datastoreItem>
</file>

<file path=customXml/itemProps2.xml><?xml version="1.0" encoding="utf-8"?>
<ds:datastoreItem xmlns:ds="http://schemas.openxmlformats.org/officeDocument/2006/customXml" ds:itemID="{ECD94971-4E53-4F00-BA69-D8BEAF0D553B}">
  <ds:schemaRefs>
    <ds:schemaRef ds:uri="http://schemas.microsoft.com/sharepoint/v3/contenttype/forms"/>
  </ds:schemaRefs>
</ds:datastoreItem>
</file>

<file path=customXml/itemProps3.xml><?xml version="1.0" encoding="utf-8"?>
<ds:datastoreItem xmlns:ds="http://schemas.openxmlformats.org/officeDocument/2006/customXml" ds:itemID="{D00691F5-E774-4D5C-BDF8-439C2B72B5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1fb85c-fe6e-4a0c-8037-670d6d95f9e8"/>
    <ds:schemaRef ds:uri="802414b0-e6df-4e40-bd84-fd6ebccb2b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Zakresy nazwane</vt:lpstr>
      </vt:variant>
      <vt:variant>
        <vt:i4>4</vt:i4>
      </vt:variant>
    </vt:vector>
  </HeadingPairs>
  <TitlesOfParts>
    <vt:vector size="14" baseType="lpstr">
      <vt:lpstr>Wniosek</vt:lpstr>
      <vt:lpstr>ArkSlownie</vt:lpstr>
      <vt:lpstr>Slownik</vt:lpstr>
      <vt:lpstr>Dane</vt:lpstr>
      <vt:lpstr>JER-ZACH-u</vt:lpstr>
      <vt:lpstr>JER-MAZ-u</vt:lpstr>
      <vt:lpstr>rodzaj dział. wg PKD</vt:lpstr>
      <vt:lpstr>MSP</vt:lpstr>
      <vt:lpstr>ArkuszSłownie</vt:lpstr>
      <vt:lpstr>Obrazki</vt:lpstr>
      <vt:lpstr>MN</vt:lpstr>
      <vt:lpstr>'rodzaj dział. wg PKD'!Obszar_wydruku</vt:lpstr>
      <vt:lpstr>Wniosek!Obszar_wydruku</vt:lpstr>
      <vt:lpstr>SLOWAMI</vt:lpstr>
    </vt:vector>
  </TitlesOfParts>
  <Manager/>
  <Company>FDPA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Monika Mondzelewska</cp:lastModifiedBy>
  <cp:revision/>
  <cp:lastPrinted>2025-02-28T18:04:41Z</cp:lastPrinted>
  <dcterms:created xsi:type="dcterms:W3CDTF">2002-11-13T11:04:44Z</dcterms:created>
  <dcterms:modified xsi:type="dcterms:W3CDTF">2025-09-03T05:45:54Z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0x0101003A58988DB39A2D459D5D4A73211B2807</vt:lpwstr>
  </property>
  <property fmtid="{D5CDD505-2E9C-101B-9397-08002B2CF9AE}" pid="3" name="MediaServiceImageTags">
    <vt:lpwstr/>
  </property>
</Properties>
</file>