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życzka inwestycyjna na Mazowsze - dokumenty\"/>
    </mc:Choice>
  </mc:AlternateContent>
  <bookViews>
    <workbookView xWindow="0" yWindow="0" windowWidth="28800" windowHeight="11475" activeTab="1"/>
  </bookViews>
  <sheets>
    <sheet name="Zał.2A-Bilans" sheetId="1" r:id="rId1"/>
    <sheet name="Zał.2B-Przepływy" sheetId="3" r:id="rId2"/>
    <sheet name="Raty" sheetId="8" r:id="rId3"/>
  </sheets>
  <definedNames>
    <definedName name="_xlnm.Print_Area" localSheetId="2">Raty!$B$4:$G$37</definedName>
    <definedName name="_xlnm.Print_Area" localSheetId="0">'Zał.2A-Bilans'!$A$1:$E$49</definedName>
    <definedName name="_xlnm.Print_Area" localSheetId="1">'Zał.2B-Przepływy'!$A$1:$Q$69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Q8" i="3" l="1"/>
  <c r="Q7" i="3"/>
  <c r="F30" i="3" l="1"/>
  <c r="G30" i="3"/>
  <c r="A13" i="8"/>
  <c r="C13" i="8" s="1"/>
  <c r="A14" i="8"/>
  <c r="D14" i="8" s="1"/>
  <c r="C12" i="8"/>
  <c r="D12" i="8"/>
  <c r="F12" i="8"/>
  <c r="E40" i="3" s="1"/>
  <c r="H30" i="3"/>
  <c r="I30" i="3"/>
  <c r="J30" i="3"/>
  <c r="K30" i="3"/>
  <c r="L30" i="3"/>
  <c r="M30" i="3"/>
  <c r="N30" i="3"/>
  <c r="O30" i="3"/>
  <c r="P30" i="3"/>
  <c r="E30" i="3"/>
  <c r="E11" i="1"/>
  <c r="Q55" i="3"/>
  <c r="Q50" i="3"/>
  <c r="Q51" i="3"/>
  <c r="Q52" i="3"/>
  <c r="Q53" i="3"/>
  <c r="Q54" i="3"/>
  <c r="Q26" i="3"/>
  <c r="Q27" i="3"/>
  <c r="Q28" i="3"/>
  <c r="Q29" i="3"/>
  <c r="Q31" i="3"/>
  <c r="Q32" i="3"/>
  <c r="Q33" i="3"/>
  <c r="Q34" i="3"/>
  <c r="Q35" i="3"/>
  <c r="Q36" i="3"/>
  <c r="Q37" i="3"/>
  <c r="Q38" i="3"/>
  <c r="Q39" i="3"/>
  <c r="Q41" i="3"/>
  <c r="Q42" i="3"/>
  <c r="Q43" i="3"/>
  <c r="Q44" i="3"/>
  <c r="Q11" i="3"/>
  <c r="D15" i="3"/>
  <c r="H15" i="3" s="1"/>
  <c r="O15" i="3"/>
  <c r="P15" i="3"/>
  <c r="D16" i="3"/>
  <c r="J16" i="3" s="1"/>
  <c r="D17" i="3"/>
  <c r="P17" i="3" s="1"/>
  <c r="D18" i="3"/>
  <c r="L18" i="3" s="1"/>
  <c r="D19" i="3"/>
  <c r="J19" i="3" s="1"/>
  <c r="D20" i="3"/>
  <c r="I20" i="3" s="1"/>
  <c r="D14" i="3"/>
  <c r="K14" i="3" s="1"/>
  <c r="Q25" i="3"/>
  <c r="Q21" i="3"/>
  <c r="E24" i="1"/>
  <c r="B18" i="1"/>
  <c r="B25" i="1"/>
  <c r="B31" i="1" s="1"/>
  <c r="E18" i="1"/>
  <c r="Q49" i="3"/>
  <c r="Q22" i="3"/>
  <c r="M15" i="3"/>
  <c r="G15" i="3"/>
  <c r="J15" i="3"/>
  <c r="N14" i="3"/>
  <c r="F15" i="3"/>
  <c r="E15" i="3"/>
  <c r="J14" i="3"/>
  <c r="L15" i="3"/>
  <c r="F19" i="3"/>
  <c r="I15" i="3"/>
  <c r="N19" i="3"/>
  <c r="M16" i="3" l="1"/>
  <c r="J18" i="3"/>
  <c r="M14" i="3"/>
  <c r="I14" i="3"/>
  <c r="H14" i="3"/>
  <c r="F14" i="3"/>
  <c r="O14" i="3"/>
  <c r="N15" i="3"/>
  <c r="K15" i="3"/>
  <c r="K19" i="3"/>
  <c r="O18" i="3"/>
  <c r="I18" i="3"/>
  <c r="F18" i="3"/>
  <c r="N18" i="3"/>
  <c r="P14" i="3"/>
  <c r="G17" i="3"/>
  <c r="O16" i="3"/>
  <c r="P18" i="3"/>
  <c r="G16" i="3"/>
  <c r="E14" i="3"/>
  <c r="M18" i="3"/>
  <c r="G18" i="3"/>
  <c r="K18" i="3"/>
  <c r="J20" i="3"/>
  <c r="C14" i="8"/>
  <c r="H18" i="3"/>
  <c r="Q30" i="3"/>
  <c r="J17" i="3"/>
  <c r="M19" i="3"/>
  <c r="N17" i="3"/>
  <c r="H19" i="3"/>
  <c r="N16" i="3"/>
  <c r="L17" i="3"/>
  <c r="P19" i="3"/>
  <c r="I17" i="3"/>
  <c r="L14" i="3"/>
  <c r="E18" i="3"/>
  <c r="G14" i="3"/>
  <c r="K17" i="3"/>
  <c r="L16" i="3"/>
  <c r="O17" i="3"/>
  <c r="D13" i="8"/>
  <c r="E19" i="3"/>
  <c r="E17" i="3"/>
  <c r="I19" i="3"/>
  <c r="P16" i="3"/>
  <c r="H17" i="3"/>
  <c r="M17" i="3"/>
  <c r="L19" i="3"/>
  <c r="G19" i="3"/>
  <c r="F17" i="3"/>
  <c r="O19" i="3"/>
  <c r="B30" i="1"/>
  <c r="B26" i="1"/>
  <c r="B29" i="1"/>
  <c r="E25" i="1"/>
  <c r="B32" i="1" s="1"/>
  <c r="H20" i="3"/>
  <c r="P20" i="3"/>
  <c r="M20" i="3"/>
  <c r="E20" i="3"/>
  <c r="G20" i="3"/>
  <c r="L20" i="3"/>
  <c r="F20" i="3"/>
  <c r="O20" i="3"/>
  <c r="K20" i="3"/>
  <c r="N20" i="3"/>
  <c r="K16" i="3"/>
  <c r="I16" i="3"/>
  <c r="H16" i="3"/>
  <c r="F16" i="3"/>
  <c r="E16" i="3"/>
  <c r="A15" i="8"/>
  <c r="E12" i="1"/>
  <c r="E26" i="1" s="1"/>
  <c r="E12" i="8"/>
  <c r="G12" i="8" s="1"/>
  <c r="E57" i="3"/>
  <c r="E45" i="3"/>
  <c r="Q15" i="3" l="1"/>
  <c r="Q18" i="3"/>
  <c r="J13" i="3"/>
  <c r="G13" i="3"/>
  <c r="Q14" i="3"/>
  <c r="N13" i="3"/>
  <c r="Q20" i="3"/>
  <c r="K13" i="3"/>
  <c r="M13" i="3"/>
  <c r="E47" i="3"/>
  <c r="E48" i="3" s="1"/>
  <c r="F13" i="3"/>
  <c r="O13" i="3"/>
  <c r="P13" i="3"/>
  <c r="Q17" i="3"/>
  <c r="I13" i="3"/>
  <c r="L13" i="3"/>
  <c r="Q19" i="3"/>
  <c r="B33" i="1"/>
  <c r="E13" i="3"/>
  <c r="Q16" i="3"/>
  <c r="H13" i="3"/>
  <c r="A16" i="8"/>
  <c r="D15" i="8"/>
  <c r="C15" i="8"/>
  <c r="F13" i="8"/>
  <c r="D16" i="8" l="1"/>
  <c r="C16" i="8"/>
  <c r="A17" i="8"/>
  <c r="E23" i="3"/>
  <c r="E46" i="3" s="1"/>
  <c r="E56" i="3" s="1"/>
  <c r="E58" i="3" s="1"/>
  <c r="F11" i="3" s="1"/>
  <c r="F23" i="3" s="1"/>
  <c r="Q13" i="3"/>
  <c r="Q23" i="3" s="1"/>
  <c r="F40" i="3"/>
  <c r="E13" i="8"/>
  <c r="A18" i="8" l="1"/>
  <c r="D17" i="8"/>
  <c r="C17" i="8"/>
  <c r="E59" i="3"/>
  <c r="F45" i="3"/>
  <c r="F57" i="3"/>
  <c r="G13" i="8"/>
  <c r="F47" i="3" l="1"/>
  <c r="F48" i="3" s="1"/>
  <c r="F46" i="3"/>
  <c r="D18" i="8"/>
  <c r="A19" i="8"/>
  <c r="C18" i="8"/>
  <c r="F14" i="8"/>
  <c r="F56" i="3" l="1"/>
  <c r="F59" i="3" s="1"/>
  <c r="A20" i="8"/>
  <c r="C19" i="8"/>
  <c r="D19" i="8"/>
  <c r="E14" i="8"/>
  <c r="G40" i="3"/>
  <c r="F58" i="3" l="1"/>
  <c r="G11" i="3" s="1"/>
  <c r="G23" i="3" s="1"/>
  <c r="D20" i="8"/>
  <c r="A21" i="8"/>
  <c r="C20" i="8"/>
  <c r="G45" i="3"/>
  <c r="G47" i="3" s="1"/>
  <c r="G57" i="3"/>
  <c r="G14" i="8"/>
  <c r="A22" i="8" l="1"/>
  <c r="D21" i="8"/>
  <c r="C21" i="8"/>
  <c r="F15" i="8"/>
  <c r="G48" i="3"/>
  <c r="G46" i="3"/>
  <c r="G56" i="3" l="1"/>
  <c r="G59" i="3" s="1"/>
  <c r="D22" i="8"/>
  <c r="C22" i="8"/>
  <c r="A23" i="8"/>
  <c r="E15" i="8"/>
  <c r="H40" i="3"/>
  <c r="G58" i="3"/>
  <c r="H11" i="3" s="1"/>
  <c r="H23" i="3" s="1"/>
  <c r="D23" i="8" l="1"/>
  <c r="C23" i="8"/>
  <c r="A24" i="8"/>
  <c r="H45" i="3"/>
  <c r="H57" i="3"/>
  <c r="G15" i="8"/>
  <c r="H47" i="3" l="1"/>
  <c r="H48" i="3" s="1"/>
  <c r="A25" i="8"/>
  <c r="D24" i="8"/>
  <c r="C24" i="8"/>
  <c r="F16" i="8"/>
  <c r="H46" i="3"/>
  <c r="H56" i="3" l="1"/>
  <c r="H59" i="3" s="1"/>
  <c r="C25" i="8"/>
  <c r="D25" i="8"/>
  <c r="A26" i="8"/>
  <c r="E16" i="8"/>
  <c r="I40" i="3"/>
  <c r="H58" i="3" l="1"/>
  <c r="I11" i="3" s="1"/>
  <c r="I23" i="3" s="1"/>
  <c r="A27" i="8"/>
  <c r="D26" i="8"/>
  <c r="C26" i="8"/>
  <c r="I57" i="3"/>
  <c r="G16" i="8"/>
  <c r="I45" i="3"/>
  <c r="I47" i="3" l="1"/>
  <c r="I48" i="3" s="1"/>
  <c r="C27" i="8"/>
  <c r="A28" i="8"/>
  <c r="D27" i="8"/>
  <c r="I46" i="3"/>
  <c r="F17" i="8"/>
  <c r="I56" i="3" l="1"/>
  <c r="A29" i="8"/>
  <c r="C28" i="8"/>
  <c r="D28" i="8"/>
  <c r="I58" i="3"/>
  <c r="J11" i="3" s="1"/>
  <c r="J23" i="3" s="1"/>
  <c r="I59" i="3"/>
  <c r="J40" i="3"/>
  <c r="J45" i="3" s="1"/>
  <c r="E17" i="8"/>
  <c r="J47" i="3" l="1"/>
  <c r="J48" i="3" s="1"/>
  <c r="C29" i="8"/>
  <c r="A30" i="8"/>
  <c r="D29" i="8"/>
  <c r="J46" i="3"/>
  <c r="J57" i="3"/>
  <c r="G17" i="8"/>
  <c r="J56" i="3" l="1"/>
  <c r="J58" i="3" s="1"/>
  <c r="K11" i="3" s="1"/>
  <c r="K23" i="3" s="1"/>
  <c r="A31" i="8"/>
  <c r="D30" i="8"/>
  <c r="C30" i="8"/>
  <c r="F18" i="8"/>
  <c r="J59" i="3" l="1"/>
  <c r="D31" i="8"/>
  <c r="C31" i="8"/>
  <c r="A32" i="8"/>
  <c r="E18" i="8"/>
  <c r="K40" i="3"/>
  <c r="K45" i="3" s="1"/>
  <c r="K47" i="3" s="1"/>
  <c r="A33" i="8" l="1"/>
  <c r="D32" i="8"/>
  <c r="C32" i="8"/>
  <c r="K57" i="3"/>
  <c r="G18" i="8"/>
  <c r="K48" i="3"/>
  <c r="K46" i="3"/>
  <c r="D33" i="8" l="1"/>
  <c r="A34" i="8"/>
  <c r="C33" i="8"/>
  <c r="K56" i="3"/>
  <c r="F19" i="8"/>
  <c r="A35" i="8" l="1"/>
  <c r="C34" i="8"/>
  <c r="D34" i="8"/>
  <c r="K59" i="3"/>
  <c r="K58" i="3"/>
  <c r="L11" i="3" s="1"/>
  <c r="L23" i="3" s="1"/>
  <c r="L40" i="3"/>
  <c r="L45" i="3" s="1"/>
  <c r="E19" i="8"/>
  <c r="L47" i="3" l="1"/>
  <c r="L48" i="3" s="1"/>
  <c r="D35" i="8"/>
  <c r="A36" i="8"/>
  <c r="C35" i="8"/>
  <c r="L57" i="3"/>
  <c r="G19" i="8"/>
  <c r="L46" i="3"/>
  <c r="L56" i="3" l="1"/>
  <c r="A37" i="8"/>
  <c r="D36" i="8"/>
  <c r="C36" i="8"/>
  <c r="L58" i="3"/>
  <c r="M11" i="3" s="1"/>
  <c r="M23" i="3" s="1"/>
  <c r="L59" i="3"/>
  <c r="F20" i="8"/>
  <c r="D37" i="8" l="1"/>
  <c r="C37" i="8"/>
  <c r="A38" i="8"/>
  <c r="M40" i="3"/>
  <c r="M45" i="3" s="1"/>
  <c r="E20" i="8"/>
  <c r="M47" i="3" l="1"/>
  <c r="M48" i="3" s="1"/>
  <c r="A39" i="8"/>
  <c r="D38" i="8"/>
  <c r="C38" i="8"/>
  <c r="M46" i="3"/>
  <c r="M57" i="3"/>
  <c r="G20" i="8"/>
  <c r="M56" i="3" l="1"/>
  <c r="M59" i="3" s="1"/>
  <c r="D39" i="8"/>
  <c r="A40" i="8"/>
  <c r="C39" i="8"/>
  <c r="F21" i="8"/>
  <c r="M58" i="3" l="1"/>
  <c r="N11" i="3" s="1"/>
  <c r="N23" i="3" s="1"/>
  <c r="A41" i="8"/>
  <c r="C40" i="8"/>
  <c r="D40" i="8"/>
  <c r="N40" i="3"/>
  <c r="N45" i="3" s="1"/>
  <c r="E21" i="8"/>
  <c r="N47" i="3" l="1"/>
  <c r="N48" i="3" s="1"/>
  <c r="D41" i="8"/>
  <c r="A42" i="8"/>
  <c r="C41" i="8"/>
  <c r="N46" i="3"/>
  <c r="N57" i="3"/>
  <c r="G21" i="8"/>
  <c r="N56" i="3" l="1"/>
  <c r="A43" i="8"/>
  <c r="D42" i="8"/>
  <c r="C42" i="8"/>
  <c r="N59" i="3"/>
  <c r="N58" i="3"/>
  <c r="O11" i="3" s="1"/>
  <c r="O23" i="3" s="1"/>
  <c r="F22" i="8"/>
  <c r="D43" i="8" l="1"/>
  <c r="C43" i="8"/>
  <c r="A44" i="8"/>
  <c r="O40" i="3"/>
  <c r="O45" i="3" s="1"/>
  <c r="E22" i="8"/>
  <c r="O47" i="3" l="1"/>
  <c r="O48" i="3" s="1"/>
  <c r="A45" i="8"/>
  <c r="D44" i="8"/>
  <c r="C44" i="8"/>
  <c r="O46" i="3"/>
  <c r="O57" i="3"/>
  <c r="G22" i="8"/>
  <c r="O56" i="3" l="1"/>
  <c r="O59" i="3" s="1"/>
  <c r="D45" i="8"/>
  <c r="A46" i="8"/>
  <c r="C45" i="8"/>
  <c r="F23" i="8"/>
  <c r="O58" i="3" l="1"/>
  <c r="P11" i="3" s="1"/>
  <c r="P23" i="3" s="1"/>
  <c r="A47" i="8"/>
  <c r="C46" i="8"/>
  <c r="D46" i="8"/>
  <c r="P40" i="3"/>
  <c r="E23" i="8"/>
  <c r="D47" i="8" l="1"/>
  <c r="A48" i="8"/>
  <c r="C47" i="8"/>
  <c r="P45" i="3"/>
  <c r="P47" i="3" s="1"/>
  <c r="Q40" i="3"/>
  <c r="Q45" i="3" s="1"/>
  <c r="Q47" i="3" s="1"/>
  <c r="P57" i="3"/>
  <c r="Q57" i="3" s="1"/>
  <c r="Q59" i="3" s="1"/>
  <c r="G23" i="8"/>
  <c r="A49" i="8" l="1"/>
  <c r="D48" i="8"/>
  <c r="C48" i="8"/>
  <c r="P48" i="3"/>
  <c r="P46" i="3"/>
  <c r="F24" i="8"/>
  <c r="E24" i="8" s="1"/>
  <c r="G24" i="8" s="1"/>
  <c r="Q48" i="3"/>
  <c r="Q46" i="3"/>
  <c r="D49" i="8" l="1"/>
  <c r="C49" i="8"/>
  <c r="A50" i="8"/>
  <c r="F25" i="8"/>
  <c r="E25" i="8" s="1"/>
  <c r="G25" i="8" s="1"/>
  <c r="P56" i="3"/>
  <c r="A51" i="8" l="1"/>
  <c r="D50" i="8"/>
  <c r="C50" i="8"/>
  <c r="F26" i="8"/>
  <c r="E26" i="8" s="1"/>
  <c r="G26" i="8" s="1"/>
  <c r="P59" i="3"/>
  <c r="P58" i="3"/>
  <c r="D51" i="8" l="1"/>
  <c r="A52" i="8"/>
  <c r="C51" i="8"/>
  <c r="F27" i="8"/>
  <c r="E27" i="8" s="1"/>
  <c r="G27" i="8" s="1"/>
  <c r="A53" i="8" l="1"/>
  <c r="C52" i="8"/>
  <c r="D52" i="8"/>
  <c r="F28" i="8"/>
  <c r="E28" i="8" s="1"/>
  <c r="G28" i="8" s="1"/>
  <c r="D53" i="8" l="1"/>
  <c r="A54" i="8"/>
  <c r="C53" i="8"/>
  <c r="F29" i="8"/>
  <c r="E29" i="8" s="1"/>
  <c r="G29" i="8" s="1"/>
  <c r="A55" i="8" l="1"/>
  <c r="D54" i="8"/>
  <c r="C54" i="8"/>
  <c r="F30" i="8"/>
  <c r="E30" i="8" s="1"/>
  <c r="G30" i="8" s="1"/>
  <c r="D55" i="8" l="1"/>
  <c r="C55" i="8"/>
  <c r="A56" i="8"/>
  <c r="F31" i="8"/>
  <c r="E31" i="8" s="1"/>
  <c r="G31" i="8" s="1"/>
  <c r="A57" i="8" l="1"/>
  <c r="D56" i="8"/>
  <c r="C56" i="8"/>
  <c r="F32" i="8"/>
  <c r="E32" i="8" s="1"/>
  <c r="G32" i="8" s="1"/>
  <c r="D57" i="8" l="1"/>
  <c r="A58" i="8"/>
  <c r="C57" i="8"/>
  <c r="F33" i="8"/>
  <c r="E33" i="8" s="1"/>
  <c r="G33" i="8" s="1"/>
  <c r="A59" i="8" l="1"/>
  <c r="C58" i="8"/>
  <c r="D58" i="8"/>
  <c r="F34" i="8"/>
  <c r="E34" i="8" s="1"/>
  <c r="G34" i="8" s="1"/>
  <c r="D59" i="8" l="1"/>
  <c r="A60" i="8"/>
  <c r="C59" i="8"/>
  <c r="F35" i="8"/>
  <c r="E35" i="8" s="1"/>
  <c r="G35" i="8" s="1"/>
  <c r="A61" i="8" l="1"/>
  <c r="D60" i="8"/>
  <c r="C60" i="8"/>
  <c r="F36" i="8"/>
  <c r="E36" i="8" s="1"/>
  <c r="G36" i="8" s="1"/>
  <c r="D61" i="8" l="1"/>
  <c r="C61" i="8"/>
  <c r="A62" i="8"/>
  <c r="F37" i="8"/>
  <c r="E37" i="8" s="1"/>
  <c r="G37" i="8" s="1"/>
  <c r="A63" i="8" l="1"/>
  <c r="D62" i="8"/>
  <c r="C62" i="8"/>
  <c r="F38" i="8"/>
  <c r="E38" i="8" s="1"/>
  <c r="G38" i="8" s="1"/>
  <c r="D63" i="8" l="1"/>
  <c r="A64" i="8"/>
  <c r="C63" i="8"/>
  <c r="F39" i="8"/>
  <c r="E39" i="8" s="1"/>
  <c r="G39" i="8" s="1"/>
  <c r="A65" i="8" l="1"/>
  <c r="C64" i="8"/>
  <c r="D64" i="8"/>
  <c r="F40" i="8"/>
  <c r="E40" i="8" s="1"/>
  <c r="G40" i="8" s="1"/>
  <c r="D65" i="8" l="1"/>
  <c r="A66" i="8"/>
  <c r="C65" i="8"/>
  <c r="F41" i="8"/>
  <c r="E41" i="8" s="1"/>
  <c r="G41" i="8" s="1"/>
  <c r="A67" i="8" l="1"/>
  <c r="D66" i="8"/>
  <c r="C66" i="8"/>
  <c r="F42" i="8"/>
  <c r="E42" i="8" s="1"/>
  <c r="G42" i="8" s="1"/>
  <c r="D67" i="8" l="1"/>
  <c r="C67" i="8"/>
  <c r="A68" i="8"/>
  <c r="F43" i="8"/>
  <c r="E43" i="8" s="1"/>
  <c r="G43" i="8" s="1"/>
  <c r="A69" i="8" l="1"/>
  <c r="D68" i="8"/>
  <c r="C68" i="8"/>
  <c r="F44" i="8"/>
  <c r="E44" i="8" s="1"/>
  <c r="G44" i="8" s="1"/>
  <c r="D69" i="8" l="1"/>
  <c r="A70" i="8"/>
  <c r="C69" i="8"/>
  <c r="F45" i="8"/>
  <c r="E45" i="8" s="1"/>
  <c r="G45" i="8" s="1"/>
  <c r="A71" i="8" l="1"/>
  <c r="C70" i="8"/>
  <c r="D70" i="8"/>
  <c r="F46" i="8"/>
  <c r="E46" i="8" s="1"/>
  <c r="G46" i="8" s="1"/>
  <c r="C71" i="8" l="1"/>
  <c r="A72" i="8"/>
  <c r="D71" i="8"/>
  <c r="F47" i="8"/>
  <c r="E47" i="8" s="1"/>
  <c r="G47" i="8" s="1"/>
  <c r="A73" i="8" l="1"/>
  <c r="C72" i="8"/>
  <c r="G72" i="8"/>
  <c r="D72" i="8"/>
  <c r="F48" i="8"/>
  <c r="E48" i="8" s="1"/>
  <c r="G48" i="8" s="1"/>
  <c r="E73" i="8" l="1"/>
  <c r="C73" i="8"/>
  <c r="G73" i="8"/>
  <c r="D73" i="8"/>
  <c r="F73" i="8"/>
  <c r="A74" i="8"/>
  <c r="F49" i="8"/>
  <c r="E49" i="8" s="1"/>
  <c r="G49" i="8" s="1"/>
  <c r="D74" i="8" l="1"/>
  <c r="G74" i="8"/>
  <c r="E74" i="8"/>
  <c r="A75" i="8"/>
  <c r="C74" i="8"/>
  <c r="F74" i="8"/>
  <c r="F50" i="8"/>
  <c r="E50" i="8" s="1"/>
  <c r="G50" i="8" s="1"/>
  <c r="E75" i="8" l="1"/>
  <c r="C75" i="8"/>
  <c r="A76" i="8"/>
  <c r="G75" i="8"/>
  <c r="F75" i="8"/>
  <c r="D75" i="8"/>
  <c r="F51" i="8"/>
  <c r="E51" i="8" s="1"/>
  <c r="G51" i="8" s="1"/>
  <c r="D76" i="8" l="1"/>
  <c r="E76" i="8"/>
  <c r="F76" i="8"/>
  <c r="G76" i="8"/>
  <c r="C76" i="8"/>
  <c r="A77" i="8"/>
  <c r="F52" i="8"/>
  <c r="E52" i="8" s="1"/>
  <c r="G52" i="8" s="1"/>
  <c r="E77" i="8" l="1"/>
  <c r="C77" i="8"/>
  <c r="F77" i="8"/>
  <c r="A78" i="8"/>
  <c r="G77" i="8"/>
  <c r="D77" i="8"/>
  <c r="F53" i="8"/>
  <c r="E53" i="8" s="1"/>
  <c r="G53" i="8" s="1"/>
  <c r="D78" i="8" l="1"/>
  <c r="G78" i="8"/>
  <c r="A79" i="8"/>
  <c r="F78" i="8"/>
  <c r="C78" i="8"/>
  <c r="E78" i="8"/>
  <c r="F54" i="8"/>
  <c r="E54" i="8" s="1"/>
  <c r="G54" i="8" s="1"/>
  <c r="E79" i="8" l="1"/>
  <c r="C79" i="8"/>
  <c r="G79" i="8"/>
  <c r="F79" i="8"/>
  <c r="D79" i="8"/>
  <c r="A80" i="8"/>
  <c r="F55" i="8"/>
  <c r="E55" i="8" s="1"/>
  <c r="G55" i="8" s="1"/>
  <c r="D80" i="8" l="1"/>
  <c r="E80" i="8"/>
  <c r="C80" i="8"/>
  <c r="A81" i="8"/>
  <c r="G80" i="8"/>
  <c r="F80" i="8"/>
  <c r="F56" i="8"/>
  <c r="E56" i="8" s="1"/>
  <c r="G56" i="8" s="1"/>
  <c r="E81" i="8" l="1"/>
  <c r="C81" i="8"/>
  <c r="A82" i="8"/>
  <c r="G81" i="8"/>
  <c r="D81" i="8"/>
  <c r="F81" i="8"/>
  <c r="F57" i="8"/>
  <c r="E57" i="8" s="1"/>
  <c r="G57" i="8" s="1"/>
  <c r="D82" i="8" l="1"/>
  <c r="G82" i="8"/>
  <c r="F82" i="8"/>
  <c r="C82" i="8"/>
  <c r="E82" i="8"/>
  <c r="A83" i="8"/>
  <c r="F58" i="8"/>
  <c r="E58" i="8" s="1"/>
  <c r="G58" i="8" s="1"/>
  <c r="E83" i="8" l="1"/>
  <c r="C83" i="8"/>
  <c r="D83" i="8"/>
  <c r="A84" i="8"/>
  <c r="G83" i="8"/>
  <c r="F83" i="8"/>
  <c r="F59" i="8"/>
  <c r="E59" i="8" s="1"/>
  <c r="G59" i="8" s="1"/>
  <c r="D84" i="8" l="1"/>
  <c r="E84" i="8"/>
  <c r="A85" i="8"/>
  <c r="F84" i="8"/>
  <c r="G84" i="8"/>
  <c r="C84" i="8"/>
  <c r="F60" i="8"/>
  <c r="E60" i="8" s="1"/>
  <c r="G60" i="8" s="1"/>
  <c r="E85" i="8" l="1"/>
  <c r="C85" i="8"/>
  <c r="G85" i="8"/>
  <c r="D85" i="8"/>
  <c r="F85" i="8"/>
  <c r="A86" i="8"/>
  <c r="F61" i="8"/>
  <c r="E61" i="8" s="1"/>
  <c r="G61" i="8" s="1"/>
  <c r="D86" i="8" l="1"/>
  <c r="G86" i="8"/>
  <c r="E86" i="8"/>
  <c r="A87" i="8"/>
  <c r="F86" i="8"/>
  <c r="C86" i="8"/>
  <c r="F62" i="8"/>
  <c r="E62" i="8" s="1"/>
  <c r="G62" i="8" s="1"/>
  <c r="E87" i="8" l="1"/>
  <c r="C87" i="8"/>
  <c r="A88" i="8"/>
  <c r="G87" i="8"/>
  <c r="F87" i="8"/>
  <c r="D87" i="8"/>
  <c r="F63" i="8"/>
  <c r="E63" i="8" s="1"/>
  <c r="G63" i="8" s="1"/>
  <c r="D88" i="8" l="1"/>
  <c r="E88" i="8"/>
  <c r="F88" i="8"/>
  <c r="G88" i="8"/>
  <c r="C88" i="8"/>
  <c r="A89" i="8"/>
  <c r="F64" i="8"/>
  <c r="E64" i="8" s="1"/>
  <c r="G64" i="8" s="1"/>
  <c r="E89" i="8" l="1"/>
  <c r="C89" i="8"/>
  <c r="F89" i="8"/>
  <c r="A90" i="8"/>
  <c r="D89" i="8"/>
  <c r="G89" i="8"/>
  <c r="F65" i="8"/>
  <c r="E65" i="8" s="1"/>
  <c r="G65" i="8" s="1"/>
  <c r="D90" i="8" l="1"/>
  <c r="G90" i="8"/>
  <c r="A91" i="8"/>
  <c r="F90" i="8"/>
  <c r="C90" i="8"/>
  <c r="E90" i="8"/>
  <c r="F66" i="8"/>
  <c r="E66" i="8" s="1"/>
  <c r="G66" i="8" s="1"/>
  <c r="E91" i="8" l="1"/>
  <c r="C91" i="8"/>
  <c r="G91" i="8"/>
  <c r="F91" i="8"/>
  <c r="D91" i="8"/>
  <c r="A92" i="8"/>
  <c r="F67" i="8"/>
  <c r="E67" i="8" s="1"/>
  <c r="G67" i="8" s="1"/>
  <c r="D92" i="8" l="1"/>
  <c r="E92" i="8"/>
  <c r="C92" i="8"/>
  <c r="A93" i="8"/>
  <c r="G92" i="8"/>
  <c r="F92" i="8"/>
  <c r="F68" i="8"/>
  <c r="E68" i="8" s="1"/>
  <c r="G68" i="8" s="1"/>
  <c r="E93" i="8" l="1"/>
  <c r="C93" i="8"/>
  <c r="A94" i="8"/>
  <c r="G93" i="8"/>
  <c r="D93" i="8"/>
  <c r="F93" i="8"/>
  <c r="F69" i="8"/>
  <c r="E69" i="8" s="1"/>
  <c r="G69" i="8" s="1"/>
  <c r="D94" i="8" l="1"/>
  <c r="G94" i="8"/>
  <c r="F94" i="8"/>
  <c r="C94" i="8"/>
  <c r="E94" i="8"/>
  <c r="A95" i="8"/>
  <c r="F70" i="8"/>
  <c r="E70" i="8" s="1"/>
  <c r="G70" i="8" s="1"/>
  <c r="E95" i="8" l="1"/>
  <c r="C95" i="8"/>
  <c r="D95" i="8"/>
  <c r="A96" i="8"/>
  <c r="G95" i="8"/>
  <c r="F95" i="8"/>
  <c r="E71" i="8"/>
  <c r="E72" i="8" s="1"/>
  <c r="F71" i="8"/>
  <c r="F72" i="8" s="1"/>
  <c r="D96" i="8" l="1"/>
  <c r="E96" i="8"/>
  <c r="A97" i="8"/>
  <c r="F96" i="8"/>
  <c r="G96" i="8"/>
  <c r="C96" i="8"/>
  <c r="G71" i="8"/>
  <c r="E97" i="8" l="1"/>
  <c r="C97" i="8"/>
  <c r="G97" i="8"/>
  <c r="D97" i="8"/>
  <c r="F97" i="8"/>
  <c r="A98" i="8"/>
  <c r="D98" i="8" l="1"/>
  <c r="G98" i="8"/>
  <c r="E98" i="8"/>
  <c r="A99" i="8"/>
  <c r="C98" i="8"/>
  <c r="F98" i="8"/>
  <c r="E99" i="8" l="1"/>
  <c r="C99" i="8"/>
  <c r="A100" i="8"/>
  <c r="G99" i="8"/>
  <c r="F99" i="8"/>
  <c r="D99" i="8"/>
  <c r="D100" i="8" l="1"/>
  <c r="E100" i="8"/>
  <c r="F100" i="8"/>
  <c r="G100" i="8"/>
  <c r="C100" i="8"/>
  <c r="A101" i="8"/>
  <c r="E101" i="8" l="1"/>
  <c r="C101" i="8"/>
  <c r="F101" i="8"/>
  <c r="A102" i="8"/>
  <c r="G101" i="8"/>
  <c r="D101" i="8"/>
  <c r="D102" i="8" l="1"/>
  <c r="G102" i="8"/>
  <c r="A103" i="8"/>
  <c r="F102" i="8"/>
  <c r="E102" i="8"/>
  <c r="C102" i="8"/>
  <c r="E103" i="8" l="1"/>
  <c r="C103" i="8"/>
  <c r="G103" i="8"/>
  <c r="F103" i="8"/>
  <c r="D103" i="8"/>
  <c r="A104" i="8"/>
  <c r="D104" i="8" l="1"/>
  <c r="E104" i="8"/>
  <c r="C104" i="8"/>
  <c r="A105" i="8"/>
  <c r="F104" i="8"/>
  <c r="G104" i="8"/>
  <c r="E105" i="8" l="1"/>
  <c r="C105" i="8"/>
  <c r="A106" i="8"/>
  <c r="G105" i="8"/>
  <c r="F105" i="8"/>
  <c r="D105" i="8"/>
  <c r="D106" i="8" l="1"/>
  <c r="G106" i="8"/>
  <c r="F106" i="8"/>
  <c r="C106" i="8"/>
  <c r="E106" i="8"/>
  <c r="A107" i="8"/>
  <c r="E107" i="8" l="1"/>
  <c r="C107" i="8"/>
  <c r="D107" i="8"/>
  <c r="A108" i="8"/>
  <c r="G107" i="8"/>
  <c r="F107" i="8"/>
  <c r="D108" i="8" l="1"/>
  <c r="E108" i="8"/>
  <c r="A109" i="8"/>
  <c r="F108" i="8"/>
  <c r="C108" i="8"/>
  <c r="G108" i="8"/>
  <c r="E109" i="8" l="1"/>
  <c r="C109" i="8"/>
  <c r="G109" i="8"/>
  <c r="D109" i="8"/>
  <c r="F109" i="8"/>
  <c r="A110" i="8"/>
  <c r="D110" i="8" l="1"/>
  <c r="G110" i="8"/>
  <c r="E110" i="8"/>
  <c r="A111" i="8"/>
  <c r="F110" i="8"/>
  <c r="C110" i="8"/>
  <c r="E111" i="8" l="1"/>
  <c r="C111" i="8"/>
  <c r="A112" i="8"/>
  <c r="G111" i="8"/>
  <c r="D111" i="8"/>
  <c r="F111" i="8"/>
  <c r="D112" i="8" l="1"/>
  <c r="E112" i="8"/>
  <c r="F112" i="8"/>
  <c r="G112" i="8"/>
  <c r="C112" i="8"/>
  <c r="A113" i="8"/>
  <c r="E113" i="8" l="1"/>
  <c r="C113" i="8"/>
  <c r="F113" i="8"/>
  <c r="A114" i="8"/>
  <c r="G113" i="8"/>
  <c r="D113" i="8"/>
  <c r="D114" i="8" l="1"/>
  <c r="G114" i="8"/>
  <c r="A115" i="8"/>
  <c r="F114" i="8"/>
  <c r="E114" i="8"/>
  <c r="C114" i="8"/>
  <c r="E115" i="8" l="1"/>
  <c r="C115" i="8"/>
  <c r="G115" i="8"/>
  <c r="F115" i="8"/>
  <c r="D115" i="8"/>
  <c r="A116" i="8"/>
  <c r="D116" i="8" l="1"/>
  <c r="E116" i="8"/>
  <c r="C116" i="8"/>
  <c r="A117" i="8"/>
  <c r="F116" i="8"/>
  <c r="G116" i="8"/>
  <c r="E117" i="8" l="1"/>
  <c r="C117" i="8"/>
  <c r="A118" i="8"/>
  <c r="G117" i="8"/>
  <c r="F117" i="8"/>
  <c r="D117" i="8"/>
  <c r="D118" i="8" l="1"/>
  <c r="G118" i="8"/>
  <c r="F118" i="8"/>
  <c r="C118" i="8"/>
  <c r="E118" i="8"/>
  <c r="A119" i="8"/>
  <c r="E119" i="8" l="1"/>
  <c r="C119" i="8"/>
  <c r="D119" i="8"/>
  <c r="A120" i="8"/>
  <c r="G119" i="8"/>
  <c r="F119" i="8"/>
  <c r="D120" i="8" l="1"/>
  <c r="E120" i="8"/>
  <c r="A121" i="8"/>
  <c r="F120" i="8"/>
  <c r="C120" i="8"/>
  <c r="G120" i="8"/>
  <c r="E121" i="8" l="1"/>
  <c r="C121" i="8"/>
  <c r="G121" i="8"/>
  <c r="D121" i="8"/>
  <c r="F121" i="8"/>
  <c r="A122" i="8"/>
  <c r="D122" i="8" l="1"/>
  <c r="G122" i="8"/>
  <c r="E122" i="8"/>
  <c r="A123" i="8"/>
  <c r="F122" i="8"/>
  <c r="C122" i="8"/>
  <c r="G123" i="8" l="1"/>
  <c r="E123" i="8"/>
  <c r="A124" i="8"/>
  <c r="F123" i="8"/>
  <c r="D123" i="8"/>
  <c r="C123" i="8"/>
  <c r="E124" i="8" l="1"/>
  <c r="C124" i="8"/>
  <c r="G124" i="8"/>
  <c r="F124" i="8"/>
  <c r="D124" i="8"/>
  <c r="A125" i="8"/>
  <c r="G125" i="8" l="1"/>
  <c r="E125" i="8"/>
  <c r="C125" i="8"/>
  <c r="A126" i="8"/>
  <c r="F125" i="8"/>
  <c r="D125" i="8"/>
  <c r="A127" i="8" l="1"/>
  <c r="F126" i="8"/>
  <c r="D126" i="8"/>
  <c r="E126" i="8"/>
  <c r="C126" i="8"/>
  <c r="G126" i="8"/>
  <c r="G127" i="8" l="1"/>
  <c r="E127" i="8"/>
  <c r="C127" i="8"/>
  <c r="A128" i="8"/>
  <c r="F127" i="8"/>
  <c r="D127" i="8"/>
  <c r="C128" i="8" l="1"/>
  <c r="F128" i="8"/>
  <c r="D128" i="8"/>
  <c r="G128" i="8"/>
  <c r="E128" i="8"/>
  <c r="A129" i="8"/>
  <c r="G129" i="8" l="1"/>
  <c r="E129" i="8"/>
  <c r="C129" i="8"/>
  <c r="A130" i="8"/>
  <c r="F129" i="8"/>
  <c r="D129" i="8"/>
  <c r="A131" i="8" l="1"/>
  <c r="F130" i="8"/>
  <c r="D130" i="8"/>
  <c r="E130" i="8"/>
  <c r="C130" i="8"/>
  <c r="G130" i="8"/>
  <c r="G131" i="8" l="1"/>
  <c r="E131" i="8"/>
  <c r="C131" i="8"/>
  <c r="A132" i="8"/>
  <c r="F131" i="8"/>
  <c r="D131" i="8"/>
  <c r="C132" i="8" l="1"/>
  <c r="F132" i="8"/>
  <c r="D132" i="8"/>
  <c r="G132" i="8"/>
  <c r="E132" i="8"/>
  <c r="A133" i="8"/>
  <c r="G133" i="8" l="1"/>
  <c r="E133" i="8"/>
  <c r="C133" i="8"/>
  <c r="A134" i="8"/>
  <c r="F133" i="8"/>
  <c r="D133" i="8"/>
  <c r="A135" i="8" l="1"/>
  <c r="F134" i="8"/>
  <c r="D134" i="8"/>
  <c r="E134" i="8"/>
  <c r="C134" i="8"/>
  <c r="G134" i="8"/>
  <c r="G135" i="8" l="1"/>
  <c r="E135" i="8"/>
  <c r="C135" i="8"/>
  <c r="A136" i="8"/>
  <c r="F135" i="8"/>
  <c r="D135" i="8"/>
  <c r="C136" i="8" l="1"/>
  <c r="F136" i="8"/>
  <c r="D136" i="8"/>
  <c r="G136" i="8"/>
  <c r="E136" i="8"/>
  <c r="A137" i="8"/>
  <c r="G137" i="8" l="1"/>
  <c r="E137" i="8"/>
  <c r="C137" i="8"/>
  <c r="A138" i="8"/>
  <c r="F137" i="8"/>
  <c r="D137" i="8"/>
  <c r="A139" i="8" l="1"/>
  <c r="F138" i="8"/>
  <c r="D138" i="8"/>
  <c r="E138" i="8"/>
  <c r="C138" i="8"/>
  <c r="G138" i="8"/>
  <c r="G139" i="8" l="1"/>
  <c r="E139" i="8"/>
  <c r="C139" i="8"/>
  <c r="A140" i="8"/>
  <c r="F139" i="8"/>
  <c r="D139" i="8"/>
  <c r="C140" i="8" l="1"/>
  <c r="F140" i="8"/>
  <c r="D140" i="8"/>
  <c r="G140" i="8"/>
  <c r="E140" i="8"/>
  <c r="A141" i="8"/>
  <c r="G141" i="8" l="1"/>
  <c r="E141" i="8"/>
  <c r="C141" i="8"/>
  <c r="A142" i="8"/>
  <c r="F141" i="8"/>
  <c r="D141" i="8"/>
  <c r="A143" i="8" l="1"/>
  <c r="F142" i="8"/>
  <c r="D142" i="8"/>
  <c r="E142" i="8"/>
  <c r="C142" i="8"/>
  <c r="G142" i="8"/>
  <c r="G143" i="8" l="1"/>
  <c r="E143" i="8"/>
  <c r="A144" i="8"/>
  <c r="F143" i="8"/>
  <c r="D143" i="8"/>
  <c r="C143" i="8"/>
  <c r="C144" i="8" l="1"/>
  <c r="F144" i="8"/>
  <c r="A145" i="8"/>
  <c r="G144" i="8"/>
  <c r="E144" i="8"/>
  <c r="D144" i="8"/>
  <c r="G145" i="8" l="1"/>
  <c r="E145" i="8"/>
  <c r="D145" i="8"/>
  <c r="C145" i="8"/>
  <c r="F145" i="8"/>
  <c r="A146" i="8"/>
  <c r="A147" i="8" l="1"/>
  <c r="F146" i="8"/>
  <c r="G146" i="8"/>
  <c r="E146" i="8"/>
  <c r="D146" i="8"/>
  <c r="C146" i="8"/>
  <c r="G147" i="8" l="1"/>
  <c r="E147" i="8"/>
  <c r="A148" i="8"/>
  <c r="F147" i="8"/>
  <c r="D147" i="8"/>
  <c r="C147" i="8"/>
  <c r="C148" i="8" l="1"/>
  <c r="F148" i="8"/>
  <c r="E148" i="8"/>
  <c r="D148" i="8"/>
  <c r="A149" i="8"/>
  <c r="G148" i="8"/>
  <c r="G149" i="8" l="1"/>
  <c r="E149" i="8"/>
  <c r="A150" i="8"/>
  <c r="F149" i="8"/>
  <c r="D149" i="8"/>
  <c r="C149" i="8"/>
  <c r="A151" i="8" l="1"/>
  <c r="F150" i="8"/>
  <c r="G150" i="8"/>
  <c r="E150" i="8"/>
  <c r="C150" i="8"/>
  <c r="D150" i="8"/>
  <c r="G151" i="8" l="1"/>
  <c r="E151" i="8"/>
  <c r="D151" i="8"/>
  <c r="C151" i="8"/>
  <c r="F151" i="8"/>
  <c r="A152" i="8"/>
  <c r="C152" i="8" l="1"/>
  <c r="F152" i="8"/>
  <c r="A153" i="8"/>
  <c r="G152" i="8"/>
  <c r="E152" i="8"/>
  <c r="D152" i="8"/>
  <c r="G153" i="8" l="1"/>
  <c r="E153" i="8"/>
  <c r="A154" i="8"/>
  <c r="F153" i="8"/>
  <c r="D153" i="8"/>
  <c r="C153" i="8"/>
  <c r="A155" i="8" l="1"/>
  <c r="F154" i="8"/>
  <c r="C154" i="8"/>
  <c r="D154" i="8"/>
  <c r="E154" i="8"/>
  <c r="G154" i="8"/>
  <c r="E155" i="8" l="1"/>
  <c r="C155" i="8"/>
  <c r="A156" i="8"/>
  <c r="F155" i="8"/>
  <c r="D155" i="8"/>
  <c r="G155" i="8"/>
  <c r="F156" i="8" l="1"/>
  <c r="D156" i="8"/>
  <c r="A157" i="8"/>
  <c r="G156" i="8"/>
  <c r="E156" i="8"/>
  <c r="C156" i="8"/>
  <c r="E157" i="8" l="1"/>
  <c r="C157" i="8"/>
  <c r="A158" i="8"/>
  <c r="F157" i="8"/>
  <c r="D157" i="8"/>
  <c r="G157" i="8"/>
  <c r="F158" i="8" l="1"/>
  <c r="D158" i="8"/>
  <c r="G158" i="8"/>
  <c r="E158" i="8"/>
  <c r="C158" i="8"/>
  <c r="A159" i="8"/>
  <c r="E159" i="8" l="1"/>
  <c r="C159" i="8"/>
  <c r="A160" i="8"/>
  <c r="F159" i="8"/>
  <c r="D159" i="8"/>
  <c r="G159" i="8"/>
  <c r="F160" i="8" l="1"/>
  <c r="D160" i="8"/>
  <c r="A161" i="8"/>
  <c r="G160" i="8"/>
  <c r="C160" i="8"/>
  <c r="E160" i="8"/>
  <c r="E161" i="8" l="1"/>
  <c r="C161" i="8"/>
  <c r="A162" i="8"/>
  <c r="F161" i="8"/>
  <c r="G161" i="8"/>
  <c r="D161" i="8"/>
  <c r="F162" i="8" l="1"/>
  <c r="D162" i="8"/>
  <c r="G162" i="8"/>
  <c r="E162" i="8"/>
  <c r="C162" i="8"/>
  <c r="A163" i="8"/>
  <c r="E163" i="8" l="1"/>
  <c r="C163" i="8"/>
  <c r="A164" i="8"/>
  <c r="F163" i="8"/>
  <c r="D163" i="8"/>
  <c r="G163" i="8"/>
  <c r="F164" i="8" l="1"/>
  <c r="D164" i="8"/>
  <c r="A165" i="8"/>
  <c r="G164" i="8"/>
  <c r="E164" i="8"/>
  <c r="C164" i="8"/>
  <c r="F165" i="8" l="1"/>
  <c r="D165" i="8"/>
  <c r="A166" i="8"/>
  <c r="G165" i="8"/>
  <c r="E165" i="8"/>
  <c r="C165" i="8"/>
  <c r="G166" i="8" l="1"/>
  <c r="C166" i="8"/>
  <c r="F166" i="8"/>
  <c r="D166" i="8"/>
  <c r="A167" i="8"/>
  <c r="E166" i="8"/>
  <c r="D167" i="8" l="1"/>
  <c r="F167" i="8"/>
  <c r="A168" i="8"/>
  <c r="G167" i="8"/>
  <c r="C167" i="8"/>
  <c r="E167" i="8"/>
  <c r="C168" i="8" l="1"/>
  <c r="E168" i="8"/>
  <c r="F168" i="8"/>
  <c r="D168" i="8"/>
  <c r="A169" i="8"/>
  <c r="G168" i="8"/>
  <c r="F169" i="8" l="1"/>
  <c r="D169" i="8"/>
  <c r="A170" i="8"/>
  <c r="G169" i="8"/>
  <c r="E169" i="8"/>
  <c r="C169" i="8"/>
  <c r="G170" i="8" l="1"/>
  <c r="C170" i="8"/>
  <c r="F170" i="8"/>
  <c r="D170" i="8"/>
  <c r="A171" i="8"/>
  <c r="E170" i="8"/>
  <c r="D171" i="8" l="1"/>
  <c r="F171" i="8"/>
  <c r="A172" i="8"/>
  <c r="G171" i="8"/>
  <c r="E171" i="8"/>
  <c r="C171" i="8"/>
  <c r="C172" i="8" l="1"/>
  <c r="E172" i="8"/>
  <c r="F172" i="8"/>
  <c r="D172" i="8"/>
  <c r="G172" i="8"/>
  <c r="A173" i="8"/>
  <c r="F173" i="8" l="1"/>
  <c r="D173" i="8"/>
  <c r="A174" i="8"/>
  <c r="G173" i="8"/>
  <c r="E173" i="8"/>
  <c r="C173" i="8"/>
  <c r="G174" i="8" l="1"/>
  <c r="C174" i="8"/>
  <c r="F174" i="8"/>
  <c r="D174" i="8"/>
  <c r="E174" i="8"/>
  <c r="A175" i="8"/>
  <c r="D175" i="8" l="1"/>
  <c r="F175" i="8"/>
  <c r="A176" i="8"/>
  <c r="G175" i="8"/>
  <c r="C175" i="8"/>
  <c r="E175" i="8"/>
  <c r="C176" i="8" l="1"/>
  <c r="E176" i="8"/>
  <c r="F176" i="8"/>
  <c r="D176" i="8"/>
  <c r="A177" i="8"/>
  <c r="G176" i="8"/>
  <c r="F177" i="8" l="1"/>
  <c r="D177" i="8"/>
  <c r="A178" i="8"/>
  <c r="G177" i="8"/>
  <c r="E177" i="8"/>
  <c r="C177" i="8"/>
  <c r="G178" i="8" l="1"/>
  <c r="C178" i="8"/>
  <c r="F178" i="8"/>
  <c r="D178" i="8"/>
  <c r="E178" i="8"/>
  <c r="A179" i="8"/>
  <c r="D179" i="8" l="1"/>
  <c r="F179" i="8"/>
  <c r="A180" i="8"/>
  <c r="G179" i="8"/>
  <c r="E179" i="8"/>
  <c r="C179" i="8"/>
  <c r="C180" i="8" l="1"/>
  <c r="E180" i="8"/>
  <c r="F180" i="8"/>
  <c r="D180" i="8"/>
  <c r="A181" i="8"/>
  <c r="G180" i="8"/>
  <c r="F181" i="8" l="1"/>
  <c r="D181" i="8"/>
  <c r="A182" i="8"/>
  <c r="G181" i="8"/>
  <c r="C181" i="8"/>
  <c r="E181" i="8"/>
  <c r="G182" i="8" l="1"/>
  <c r="C182" i="8"/>
  <c r="F182" i="8"/>
  <c r="D182" i="8"/>
  <c r="A183" i="8"/>
  <c r="E182" i="8"/>
  <c r="D183" i="8" l="1"/>
  <c r="F183" i="8"/>
  <c r="G183" i="8"/>
  <c r="E183" i="8"/>
  <c r="C183" i="8"/>
  <c r="A184" i="8"/>
  <c r="D184" i="8" l="1"/>
  <c r="F184" i="8"/>
  <c r="A185" i="8"/>
  <c r="G184" i="8"/>
  <c r="C184" i="8"/>
  <c r="E184" i="8"/>
  <c r="A186" i="8" l="1"/>
  <c r="E185" i="8"/>
  <c r="F185" i="8"/>
  <c r="D185" i="8"/>
  <c r="C185" i="8"/>
  <c r="G185" i="8"/>
  <c r="F186" i="8" l="1"/>
  <c r="D186" i="8"/>
  <c r="A187" i="8"/>
  <c r="G186" i="8"/>
  <c r="E186" i="8"/>
  <c r="C186" i="8"/>
  <c r="G187" i="8" l="1"/>
  <c r="C187" i="8"/>
  <c r="F187" i="8"/>
  <c r="D187" i="8"/>
  <c r="A188" i="8"/>
  <c r="E187" i="8"/>
  <c r="D188" i="8" l="1"/>
  <c r="F188" i="8"/>
  <c r="A189" i="8"/>
  <c r="G188" i="8"/>
  <c r="E188" i="8"/>
  <c r="C188" i="8"/>
  <c r="A190" i="8" l="1"/>
  <c r="E189" i="8"/>
  <c r="F189" i="8"/>
  <c r="D189" i="8"/>
  <c r="G189" i="8"/>
  <c r="C189" i="8"/>
  <c r="F190" i="8" l="1"/>
  <c r="D190" i="8"/>
  <c r="A191" i="8"/>
  <c r="G190" i="8"/>
  <c r="C190" i="8"/>
  <c r="E190" i="8"/>
  <c r="G191" i="8" l="1"/>
  <c r="C191" i="8"/>
  <c r="F191" i="8"/>
  <c r="D191" i="8"/>
  <c r="E191" i="8"/>
  <c r="A192" i="8"/>
  <c r="F192" i="8" l="1"/>
  <c r="G192" i="8"/>
  <c r="E192" i="8"/>
  <c r="C192" i="8"/>
  <c r="D192" i="8"/>
</calcChain>
</file>

<file path=xl/sharedStrings.xml><?xml version="1.0" encoding="utf-8"?>
<sst xmlns="http://schemas.openxmlformats.org/spreadsheetml/2006/main" count="130" uniqueCount="125">
  <si>
    <t>Analiza Finansowa- Załącznik nr 2A do wniosku o przyznanie pożyczki- BIZNESPLAN</t>
  </si>
  <si>
    <t>Wnioskodawca :</t>
  </si>
  <si>
    <t>BILANS</t>
  </si>
  <si>
    <t>Aktywa</t>
  </si>
  <si>
    <t>na dzień</t>
  </si>
  <si>
    <t>Pasywa</t>
  </si>
  <si>
    <t>Środki trwałe</t>
  </si>
  <si>
    <t>Kapitał własny</t>
  </si>
  <si>
    <t>Nieruchomości - grunty</t>
  </si>
  <si>
    <t>Zysk/Strata</t>
  </si>
  <si>
    <t>Nieruchomości - budynki</t>
  </si>
  <si>
    <t>Zobow. długoterminowe</t>
  </si>
  <si>
    <t>Wyposażenie i maszyny</t>
  </si>
  <si>
    <t>Pożyczki i kredyty długoterminowe</t>
  </si>
  <si>
    <t>Pojazdy</t>
  </si>
  <si>
    <t>Inne zobow.długoterminowe</t>
  </si>
  <si>
    <t>Inne aktywa</t>
  </si>
  <si>
    <t>Środki trwałe razem</t>
  </si>
  <si>
    <t>Zobowiązania długoterminowe razem</t>
  </si>
  <si>
    <t>Środki obrotowe</t>
  </si>
  <si>
    <t>Zobowiązania bieżące</t>
  </si>
  <si>
    <t>Zapasy</t>
  </si>
  <si>
    <t>Pożyczki i kredyty krótkoterminowe</t>
  </si>
  <si>
    <t>Należności</t>
  </si>
  <si>
    <t>Zobowiązania do dostawców</t>
  </si>
  <si>
    <t>Gotówka (bank i dom)</t>
  </si>
  <si>
    <t>Zobowiązania do budżetu</t>
  </si>
  <si>
    <t>Inne środki obrotowe</t>
  </si>
  <si>
    <t>Inne zobowiązania bieżące</t>
  </si>
  <si>
    <t>Zobowiązania bieżące razem</t>
  </si>
  <si>
    <t>Środki obrotowe razem</t>
  </si>
  <si>
    <t>Zobow.długoterminowe i bieżące razem</t>
  </si>
  <si>
    <t>Aktywa razem</t>
  </si>
  <si>
    <t>Pasywa razem</t>
  </si>
  <si>
    <t>Wskaźniki:</t>
  </si>
  <si>
    <t>Bieżący rok</t>
  </si>
  <si>
    <t>Opis wskaźników:</t>
  </si>
  <si>
    <t>kapitał obrotowy netto</t>
  </si>
  <si>
    <t>powinien być dodatni</t>
  </si>
  <si>
    <t>płynność bieżąca</t>
  </si>
  <si>
    <t>przewidziana norma 1,2 - 2,0</t>
  </si>
  <si>
    <t>wysoka płynnośc</t>
  </si>
  <si>
    <t>przewidziana norma 0,7 - 1,0</t>
  </si>
  <si>
    <t>zob. ogółem/aktywa</t>
  </si>
  <si>
    <t>przewidziana norma 0,57 - 0,67</t>
  </si>
  <si>
    <t>zob.długoterm/kapitał</t>
  </si>
  <si>
    <t>przewidziana norma 0,5 - 1</t>
  </si>
  <si>
    <t>Komentarz do wskaźników:</t>
  </si>
  <si>
    <t>kapitał obrotowy netto = (gotówka+należności+zapasy+inne) - (zobowiązania bieżące)</t>
  </si>
  <si>
    <t>płynność bieżąca = (gotówka+należności+zapasy+inne) / (zobowiązania bieżące)</t>
  </si>
  <si>
    <t>wysoka płynność = (środki obrotowe bez zapasów)  / (zobowiązania bieżące)</t>
  </si>
  <si>
    <t xml:space="preserve">Komentarz do bilansu:                                                                                                                                       </t>
  </si>
  <si>
    <t>Miejscowość i Data</t>
  </si>
  <si>
    <t xml:space="preserve">Podpis Wnioskodawcy </t>
  </si>
  <si>
    <t>Analiza Finansowa - załącznik nr 2B do Wniosku o przyznanie pożyczki- BIZNESPLAN</t>
  </si>
  <si>
    <t xml:space="preserve">Wnioskodawca: </t>
  </si>
  <si>
    <t>Wyniki uzyskane (historyczne)</t>
  </si>
  <si>
    <t>SUMA</t>
  </si>
  <si>
    <t>Przychody ze sprzedaży towarów, usług</t>
  </si>
  <si>
    <t>tu wpisujemy dane historyczne</t>
  </si>
  <si>
    <t>Wydatki poniesione</t>
  </si>
  <si>
    <t>Prognoza</t>
  </si>
  <si>
    <t>Ilość w miesiącu</t>
  </si>
  <si>
    <t>Wartość</t>
  </si>
  <si>
    <t>Ogółem</t>
  </si>
  <si>
    <t>Założenia</t>
  </si>
  <si>
    <t>Planowane miesięczne przepływy gotówki na rok przyszły  w zł</t>
  </si>
  <si>
    <t>Gotówka początkowa</t>
  </si>
  <si>
    <t>Wysokość przychodów (%)</t>
  </si>
  <si>
    <t>Wpływy (A):</t>
  </si>
  <si>
    <t>tu wpisujemy prognozy</t>
  </si>
  <si>
    <t>Pożyczka  FDPA</t>
  </si>
  <si>
    <t>Inne przych. gotów.</t>
  </si>
  <si>
    <t>Gotówka płynna (A)</t>
  </si>
  <si>
    <t>Wydatki:</t>
  </si>
  <si>
    <t>Zakup towarów handlowych</t>
  </si>
  <si>
    <t>Zakup materiałów i surowców</t>
  </si>
  <si>
    <t>Czynsz</t>
  </si>
  <si>
    <t>Zus właściciela</t>
  </si>
  <si>
    <t>Płace</t>
  </si>
  <si>
    <t>Narzuty na płace</t>
  </si>
  <si>
    <t>Bieżące naprawy i remonty</t>
  </si>
  <si>
    <t>Transport (paliwo i in.)</t>
  </si>
  <si>
    <t>Energia, gaz, woda</t>
  </si>
  <si>
    <t>Usługi obce</t>
  </si>
  <si>
    <t>Telekomunikacja</t>
  </si>
  <si>
    <t>Ubezpieczenia majątkowe</t>
  </si>
  <si>
    <t>Podatki inne niż doch.</t>
  </si>
  <si>
    <t>Amortyzacja</t>
  </si>
  <si>
    <t>Odsetki od kredytów</t>
  </si>
  <si>
    <t>Odsetki od poż. FDPA</t>
  </si>
  <si>
    <t>Wydatki finansowane z pożyczki stanowiące koszty uzyskania przychodu</t>
  </si>
  <si>
    <t>1/ ………………………………</t>
  </si>
  <si>
    <t>2/ ………………………………</t>
  </si>
  <si>
    <t>Pozostałe wydatki</t>
  </si>
  <si>
    <t>Razem wydatki (B)</t>
  </si>
  <si>
    <t>Gotówka brutto</t>
  </si>
  <si>
    <t>Doch/przych do opod.</t>
  </si>
  <si>
    <t>Podatek dochodowy</t>
  </si>
  <si>
    <t>Wydatki inwestycyjne w tym</t>
  </si>
  <si>
    <t xml:space="preserve">tu wpisujemy prognozy </t>
  </si>
  <si>
    <t xml:space="preserve">1/ np.. Zakup lokalu usługowego </t>
  </si>
  <si>
    <t>2/ np.. Budowa budynków</t>
  </si>
  <si>
    <t>3/ modernizacja itp..</t>
  </si>
  <si>
    <t>Utrzymanie rodziny</t>
  </si>
  <si>
    <t>Obsługa innych kred.</t>
  </si>
  <si>
    <t>Dochody spoza działalności</t>
  </si>
  <si>
    <t xml:space="preserve">Gotówka netto </t>
  </si>
  <si>
    <t>Spłata kapitału FDPA</t>
  </si>
  <si>
    <t>Gotówka końcowa</t>
  </si>
  <si>
    <t>Dscr</t>
  </si>
  <si>
    <t>Miejscowość i data</t>
  </si>
  <si>
    <t>Podpis Wnioskodawcy</t>
  </si>
  <si>
    <t>Kwota kredytu</t>
  </si>
  <si>
    <t>raty stałe  -  1</t>
  </si>
  <si>
    <t>Okres kredytowania w miesiącach</t>
  </si>
  <si>
    <t>raty malejące  -  2</t>
  </si>
  <si>
    <t>Oprocentowanie</t>
  </si>
  <si>
    <t xml:space="preserve">jaka rata </t>
  </si>
  <si>
    <t xml:space="preserve">karencja </t>
  </si>
  <si>
    <t>lp.</t>
  </si>
  <si>
    <t>rata-razem</t>
  </si>
  <si>
    <t>rata kapitału</t>
  </si>
  <si>
    <t>rata odsetek</t>
  </si>
  <si>
    <t>kapitał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</si>
</sst>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0.0000%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u/>
      <sz val="11"/>
      <name val="Arial CE"/>
      <family val="2"/>
      <charset val="238"/>
    </font>
    <font>
      <b/>
      <sz val="16"/>
      <color indexed="55"/>
      <name val="Arial CE"/>
      <family val="2"/>
      <charset val="238"/>
    </font>
    <font>
      <b/>
      <vertAlign val="superscript"/>
      <sz val="11"/>
      <name val="Arial CE"/>
      <family val="2"/>
      <charset val="238"/>
    </font>
    <font>
      <b/>
      <vertAlign val="superscript"/>
      <sz val="14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color indexed="12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i/>
      <sz val="7"/>
      <name val="Arial"/>
      <family val="2"/>
      <charset val="238"/>
    </font>
    <font>
      <sz val="10"/>
      <name val="Calibri"/>
      <family val="2"/>
      <charset val="238"/>
    </font>
    <font>
      <i/>
      <sz val="9"/>
      <name val="Arial"/>
      <family val="2"/>
      <charset val="238"/>
    </font>
    <font>
      <i/>
      <sz val="10"/>
      <name val="Arial CE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lightUp">
        <bgColor indexed="9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/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/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medium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medium">
        <color indexed="55"/>
      </top>
      <bottom style="medium">
        <color indexed="55"/>
      </bottom>
      <diagonal/>
    </border>
    <border>
      <left/>
      <right style="hair">
        <color indexed="55"/>
      </right>
      <top style="medium">
        <color indexed="55"/>
      </top>
      <bottom style="thin">
        <color indexed="64"/>
      </bottom>
      <diagonal/>
    </border>
    <border>
      <left/>
      <right style="hair">
        <color indexed="55"/>
      </right>
      <top/>
      <bottom style="medium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55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3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5" fillId="2" borderId="1" xfId="0" applyFont="1" applyFill="1" applyBorder="1" applyProtection="1">
      <protection locked="0"/>
    </xf>
    <xf numFmtId="0" fontId="5" fillId="0" borderId="0" xfId="0" applyFont="1"/>
    <xf numFmtId="0" fontId="5" fillId="2" borderId="2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5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0" borderId="8" xfId="0" applyFont="1" applyBorder="1"/>
    <xf numFmtId="0" fontId="5" fillId="2" borderId="5" xfId="0" applyFont="1" applyFill="1" applyBorder="1"/>
    <xf numFmtId="0" fontId="5" fillId="2" borderId="10" xfId="0" applyFont="1" applyFill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3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5" fillId="4" borderId="1" xfId="0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4" fillId="0" borderId="5" xfId="0" applyFont="1" applyBorder="1"/>
    <xf numFmtId="0" fontId="5" fillId="0" borderId="2" xfId="0" applyFont="1" applyBorder="1" applyProtection="1">
      <protection locked="0"/>
    </xf>
    <xf numFmtId="2" fontId="4" fillId="0" borderId="5" xfId="0" applyNumberFormat="1" applyFont="1" applyBorder="1"/>
    <xf numFmtId="0" fontId="5" fillId="0" borderId="6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15" xfId="0" applyFont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3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2" fontId="15" fillId="0" borderId="2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5" fillId="0" borderId="7" xfId="0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1" fontId="2" fillId="3" borderId="24" xfId="0" applyNumberFormat="1" applyFont="1" applyFill="1" applyBorder="1"/>
    <xf numFmtId="1" fontId="3" fillId="0" borderId="25" xfId="0" applyNumberFormat="1" applyFont="1" applyBorder="1" applyProtection="1">
      <protection locked="0"/>
    </xf>
    <xf numFmtId="1" fontId="3" fillId="0" borderId="26" xfId="0" applyNumberFormat="1" applyFont="1" applyBorder="1" applyProtection="1">
      <protection locked="0"/>
    </xf>
    <xf numFmtId="1" fontId="3" fillId="0" borderId="27" xfId="0" applyNumberFormat="1" applyFont="1" applyBorder="1" applyProtection="1">
      <protection locked="0"/>
    </xf>
    <xf numFmtId="1" fontId="2" fillId="3" borderId="28" xfId="0" applyNumberFormat="1" applyFont="1" applyFill="1" applyBorder="1"/>
    <xf numFmtId="1" fontId="2" fillId="3" borderId="24" xfId="0" applyNumberFormat="1" applyFont="1" applyFill="1" applyBorder="1" applyAlignment="1">
      <alignment horizontal="right"/>
    </xf>
    <xf numFmtId="1" fontId="3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3" fontId="17" fillId="5" borderId="5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hidden="1"/>
    </xf>
    <xf numFmtId="0" fontId="18" fillId="6" borderId="5" xfId="0" applyFont="1" applyFill="1" applyBorder="1" applyAlignment="1" applyProtection="1">
      <alignment horizontal="right"/>
      <protection locked="0"/>
    </xf>
    <xf numFmtId="164" fontId="3" fillId="0" borderId="0" xfId="1" applyNumberFormat="1" applyFont="1" applyAlignment="1" applyProtection="1">
      <alignment horizontal="center"/>
      <protection hidden="1"/>
    </xf>
    <xf numFmtId="165" fontId="18" fillId="6" borderId="5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Alignment="1" applyProtection="1">
      <alignment horizontal="right"/>
      <protection hidden="1"/>
    </xf>
    <xf numFmtId="0" fontId="12" fillId="5" borderId="0" xfId="0" applyFont="1" applyFill="1" applyAlignment="1" applyProtection="1">
      <alignment horizontal="center"/>
      <protection locked="0" hidden="1"/>
    </xf>
    <xf numFmtId="14" fontId="16" fillId="0" borderId="0" xfId="0" applyNumberFormat="1" applyFont="1" applyAlignment="1" applyProtection="1">
      <alignment horizontal="right"/>
      <protection locked="0"/>
    </xf>
    <xf numFmtId="10" fontId="16" fillId="0" borderId="0" xfId="0" applyNumberFormat="1" applyFont="1" applyProtection="1">
      <protection hidden="1"/>
    </xf>
    <xf numFmtId="14" fontId="3" fillId="0" borderId="0" xfId="0" applyNumberFormat="1" applyFont="1" applyProtection="1">
      <protection hidden="1"/>
    </xf>
    <xf numFmtId="0" fontId="15" fillId="0" borderId="29" xfId="0" applyFont="1" applyBorder="1" applyAlignment="1" applyProtection="1">
      <alignment horizontal="center"/>
      <protection hidden="1"/>
    </xf>
    <xf numFmtId="4" fontId="3" fillId="0" borderId="29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8" fontId="3" fillId="0" borderId="0" xfId="1" applyNumberFormat="1" applyFont="1" applyProtection="1">
      <protection hidden="1"/>
    </xf>
    <xf numFmtId="4" fontId="3" fillId="0" borderId="0" xfId="0" applyNumberFormat="1" applyFont="1" applyProtection="1">
      <protection hidden="1"/>
    </xf>
    <xf numFmtId="44" fontId="3" fillId="0" borderId="0" xfId="2" applyFont="1" applyProtection="1">
      <protection hidden="1"/>
    </xf>
    <xf numFmtId="14" fontId="5" fillId="2" borderId="13" xfId="0" applyNumberFormat="1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Protection="1">
      <protection locked="0"/>
    </xf>
    <xf numFmtId="1" fontId="11" fillId="3" borderId="31" xfId="0" applyNumberFormat="1" applyFont="1" applyFill="1" applyBorder="1"/>
    <xf numFmtId="0" fontId="3" fillId="2" borderId="15" xfId="0" applyFont="1" applyFill="1" applyBorder="1" applyAlignment="1" applyProtection="1">
      <alignment wrapText="1"/>
      <protection locked="0"/>
    </xf>
    <xf numFmtId="0" fontId="3" fillId="2" borderId="0" xfId="0" applyFont="1" applyFill="1" applyProtection="1">
      <protection hidden="1"/>
    </xf>
    <xf numFmtId="3" fontId="3" fillId="0" borderId="0" xfId="0" applyNumberFormat="1" applyFont="1" applyProtection="1">
      <protection hidden="1"/>
    </xf>
    <xf numFmtId="9" fontId="3" fillId="0" borderId="0" xfId="0" applyNumberFormat="1" applyFont="1" applyProtection="1">
      <protection hidden="1"/>
    </xf>
    <xf numFmtId="0" fontId="11" fillId="3" borderId="20" xfId="0" applyFont="1" applyFill="1" applyBorder="1" applyProtection="1">
      <protection locked="0"/>
    </xf>
    <xf numFmtId="1" fontId="11" fillId="3" borderId="21" xfId="0" applyNumberFormat="1" applyFont="1" applyFill="1" applyBorder="1" applyProtection="1">
      <protection locked="0"/>
    </xf>
    <xf numFmtId="1" fontId="11" fillId="3" borderId="21" xfId="0" applyNumberFormat="1" applyFont="1" applyFill="1" applyBorder="1"/>
    <xf numFmtId="0" fontId="22" fillId="0" borderId="5" xfId="0" applyFont="1" applyBorder="1" applyAlignment="1">
      <alignment vertical="center"/>
    </xf>
    <xf numFmtId="0" fontId="3" fillId="7" borderId="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Continuous"/>
      <protection locked="0"/>
    </xf>
    <xf numFmtId="0" fontId="19" fillId="3" borderId="40" xfId="0" applyFont="1" applyFill="1" applyBorder="1" applyAlignment="1" applyProtection="1">
      <alignment horizontal="left"/>
      <protection locked="0"/>
    </xf>
    <xf numFmtId="0" fontId="19" fillId="3" borderId="41" xfId="0" applyFont="1" applyFill="1" applyBorder="1" applyAlignment="1" applyProtection="1">
      <alignment horizontal="left" wrapText="1"/>
      <protection locked="0"/>
    </xf>
    <xf numFmtId="0" fontId="19" fillId="3" borderId="41" xfId="0" applyFont="1" applyFill="1" applyBorder="1" applyAlignment="1" applyProtection="1">
      <alignment horizontal="left"/>
      <protection locked="0"/>
    </xf>
    <xf numFmtId="0" fontId="22" fillId="0" borderId="43" xfId="0" applyFont="1" applyBorder="1" applyAlignment="1">
      <alignment vertical="center"/>
    </xf>
    <xf numFmtId="0" fontId="3" fillId="0" borderId="44" xfId="0" applyFont="1" applyBorder="1" applyProtection="1">
      <protection locked="0"/>
    </xf>
    <xf numFmtId="0" fontId="22" fillId="0" borderId="45" xfId="0" applyFont="1" applyBorder="1" applyAlignment="1">
      <alignment vertical="center"/>
    </xf>
    <xf numFmtId="0" fontId="3" fillId="7" borderId="46" xfId="0" applyFont="1" applyFill="1" applyBorder="1" applyProtection="1">
      <protection locked="0"/>
    </xf>
    <xf numFmtId="0" fontId="22" fillId="0" borderId="46" xfId="0" applyFont="1" applyBorder="1" applyAlignment="1">
      <alignment vertical="center"/>
    </xf>
    <xf numFmtId="9" fontId="11" fillId="3" borderId="33" xfId="0" applyNumberFormat="1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17" fontId="19" fillId="3" borderId="41" xfId="0" applyNumberFormat="1" applyFont="1" applyFill="1" applyBorder="1" applyAlignment="1" applyProtection="1">
      <alignment horizontal="center"/>
      <protection locked="0"/>
    </xf>
    <xf numFmtId="0" fontId="19" fillId="3" borderId="4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wrapText="1"/>
    </xf>
    <xf numFmtId="0" fontId="8" fillId="2" borderId="0" xfId="0" applyFont="1" applyFill="1" applyProtection="1">
      <protection locked="0"/>
    </xf>
    <xf numFmtId="0" fontId="20" fillId="8" borderId="14" xfId="0" applyFont="1" applyFill="1" applyBorder="1" applyAlignment="1" applyProtection="1">
      <alignment vertical="center"/>
      <protection locked="0"/>
    </xf>
    <xf numFmtId="0" fontId="20" fillId="8" borderId="5" xfId="0" applyFont="1" applyFill="1" applyBorder="1" applyAlignment="1">
      <alignment vertical="center"/>
    </xf>
    <xf numFmtId="0" fontId="20" fillId="8" borderId="5" xfId="0" applyFont="1" applyFill="1" applyBorder="1" applyAlignment="1" applyProtection="1">
      <alignment horizontal="left" vertical="center"/>
      <protection locked="0"/>
    </xf>
    <xf numFmtId="0" fontId="20" fillId="8" borderId="1" xfId="0" applyFont="1" applyFill="1" applyBorder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Protection="1"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2" fillId="8" borderId="5" xfId="0" applyFont="1" applyFill="1" applyBorder="1" applyProtection="1">
      <protection locked="0"/>
    </xf>
    <xf numFmtId="0" fontId="3" fillId="0" borderId="52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1" fillId="8" borderId="39" xfId="0" applyFont="1" applyFill="1" applyBorder="1" applyProtection="1">
      <protection locked="0"/>
    </xf>
    <xf numFmtId="0" fontId="12" fillId="8" borderId="21" xfId="0" applyFont="1" applyFill="1" applyBorder="1" applyProtection="1">
      <protection locked="0"/>
    </xf>
    <xf numFmtId="0" fontId="11" fillId="8" borderId="32" xfId="0" applyFont="1" applyFill="1" applyBorder="1" applyProtection="1">
      <protection locked="0"/>
    </xf>
    <xf numFmtId="0" fontId="12" fillId="8" borderId="33" xfId="0" applyFont="1" applyFill="1" applyBorder="1" applyProtection="1">
      <protection locked="0"/>
    </xf>
    <xf numFmtId="0" fontId="2" fillId="8" borderId="34" xfId="0" applyFont="1" applyFill="1" applyBorder="1" applyProtection="1">
      <protection locked="0"/>
    </xf>
    <xf numFmtId="0" fontId="3" fillId="8" borderId="25" xfId="0" applyFont="1" applyFill="1" applyBorder="1" applyProtection="1">
      <protection locked="0"/>
    </xf>
    <xf numFmtId="0" fontId="3" fillId="8" borderId="35" xfId="0" applyFont="1" applyFill="1" applyBorder="1" applyProtection="1">
      <protection locked="0"/>
    </xf>
    <xf numFmtId="0" fontId="3" fillId="8" borderId="22" xfId="0" applyFont="1" applyFill="1" applyBorder="1" applyProtection="1">
      <protection locked="0"/>
    </xf>
    <xf numFmtId="0" fontId="3" fillId="8" borderId="36" xfId="0" applyFont="1" applyFill="1" applyBorder="1" applyProtection="1">
      <protection locked="0"/>
    </xf>
    <xf numFmtId="0" fontId="3" fillId="8" borderId="27" xfId="0" applyFont="1" applyFill="1" applyBorder="1" applyProtection="1">
      <protection locked="0"/>
    </xf>
    <xf numFmtId="0" fontId="2" fillId="8" borderId="37" xfId="0" applyFont="1" applyFill="1" applyBorder="1" applyProtection="1">
      <protection locked="0"/>
    </xf>
    <xf numFmtId="0" fontId="3" fillId="8" borderId="24" xfId="0" applyFont="1" applyFill="1" applyBorder="1" applyProtection="1">
      <protection locked="0"/>
    </xf>
    <xf numFmtId="0" fontId="2" fillId="8" borderId="38" xfId="0" applyFont="1" applyFill="1" applyBorder="1" applyProtection="1">
      <protection locked="0"/>
    </xf>
    <xf numFmtId="0" fontId="3" fillId="8" borderId="28" xfId="0" applyFont="1" applyFill="1" applyBorder="1" applyProtection="1">
      <protection locked="0"/>
    </xf>
    <xf numFmtId="0" fontId="2" fillId="8" borderId="37" xfId="0" applyFont="1" applyFill="1" applyBorder="1" applyAlignment="1" applyProtection="1">
      <alignment wrapText="1"/>
      <protection locked="0"/>
    </xf>
    <xf numFmtId="0" fontId="3" fillId="8" borderId="34" xfId="0" applyFont="1" applyFill="1" applyBorder="1" applyProtection="1">
      <protection locked="0"/>
    </xf>
    <xf numFmtId="0" fontId="14" fillId="8" borderId="39" xfId="0" applyFont="1" applyFill="1" applyBorder="1" applyProtection="1">
      <protection locked="0"/>
    </xf>
    <xf numFmtId="0" fontId="15" fillId="8" borderId="21" xfId="0" applyFont="1" applyFill="1" applyBorder="1" applyProtection="1">
      <protection locked="0"/>
    </xf>
    <xf numFmtId="0" fontId="20" fillId="8" borderId="6" xfId="0" applyFont="1" applyFill="1" applyBorder="1" applyAlignment="1" applyProtection="1">
      <alignment horizontal="left" vertical="center" wrapText="1"/>
      <protection locked="0"/>
    </xf>
    <xf numFmtId="0" fontId="20" fillId="8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9" fillId="8" borderId="6" xfId="0" applyFont="1" applyFill="1" applyBorder="1" applyAlignment="1" applyProtection="1">
      <alignment horizontal="left" wrapText="1"/>
      <protection locked="0"/>
    </xf>
    <xf numFmtId="0" fontId="9" fillId="8" borderId="8" xfId="0" applyFont="1" applyFill="1" applyBorder="1" applyAlignment="1" applyProtection="1">
      <alignment horizontal="left" wrapText="1"/>
      <protection locked="0"/>
    </xf>
    <xf numFmtId="0" fontId="9" fillId="8" borderId="1" xfId="0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4" fillId="8" borderId="5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wrapText="1"/>
    </xf>
    <xf numFmtId="0" fontId="25" fillId="0" borderId="0" xfId="0" applyFont="1" applyAlignment="1">
      <alignment horizontal="left" vertical="top" wrapText="1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right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3" fillId="8" borderId="47" xfId="0" applyFont="1" applyFill="1" applyBorder="1" applyAlignment="1" applyProtection="1">
      <alignment horizontal="center"/>
      <protection locked="0"/>
    </xf>
    <xf numFmtId="0" fontId="3" fillId="8" borderId="48" xfId="0" applyFont="1" applyFill="1" applyBorder="1" applyAlignment="1" applyProtection="1">
      <alignment horizontal="center"/>
      <protection locked="0"/>
    </xf>
    <xf numFmtId="0" fontId="2" fillId="2" borderId="49" xfId="0" applyFont="1" applyFill="1" applyBorder="1" applyAlignment="1" applyProtection="1">
      <alignment horizontal="center"/>
      <protection locked="0"/>
    </xf>
    <xf numFmtId="0" fontId="2" fillId="2" borderId="50" xfId="0" applyFont="1" applyFill="1" applyBorder="1" applyAlignment="1" applyProtection="1">
      <alignment horizontal="center"/>
      <protection locked="0"/>
    </xf>
    <xf numFmtId="0" fontId="2" fillId="2" borderId="51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1466850</xdr:colOff>
      <xdr:row>0</xdr:row>
      <xdr:rowOff>129540</xdr:rowOff>
    </xdr:from>
    <xdr:to>
      <xdr:col>4</xdr:col>
      <xdr:colOff>590550</xdr:colOff>
      <xdr:row>3</xdr:row>
      <xdr:rowOff>1270</xdr:rowOff>
    </xdr:to>
    <xdr:pic>
      <xdr:nvPicPr>
        <xdr:cNvPr id="5" name="Obraz 4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29540"/>
          <a:ext cx="782955" cy="431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190500</xdr:colOff>
      <xdr:row>45</xdr:row>
      <xdr:rowOff>114300</xdr:rowOff>
    </xdr:from>
    <xdr:to>
      <xdr:col>4</xdr:col>
      <xdr:colOff>542925</xdr:colOff>
      <xdr:row>49</xdr:row>
      <xdr:rowOff>9525</xdr:rowOff>
    </xdr:to>
    <xdr:pic>
      <xdr:nvPicPr>
        <xdr:cNvPr id="4" name="Obraz 3" descr="F:\Pożyczka inwestycyjna na Mazowsze - dokumenty\poziom-podstawowy-achromatyczny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315575"/>
          <a:ext cx="507682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358775</xdr:colOff>
      <xdr:row>0</xdr:row>
      <xdr:rowOff>40005</xdr:rowOff>
    </xdr:from>
    <xdr:to>
      <xdr:col>16</xdr:col>
      <xdr:colOff>459740</xdr:colOff>
      <xdr:row>3</xdr:row>
      <xdr:rowOff>212725</xdr:rowOff>
    </xdr:to>
    <xdr:pic>
      <xdr:nvPicPr>
        <xdr:cNvPr id="3" name="Obraz 2" descr="C:\Users\m.mondzelewska.FDPA\AppData\Local\Microsoft\Windows\INetCache\Content.Outlook\QLHNG0VC\Obraz1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8075" y="40005"/>
          <a:ext cx="1332865" cy="755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101600</xdr:colOff>
      <xdr:row>63</xdr:row>
      <xdr:rowOff>63500</xdr:rowOff>
    </xdr:from>
    <xdr:to>
      <xdr:col>9</xdr:col>
      <xdr:colOff>447675</xdr:colOff>
      <xdr:row>67</xdr:row>
      <xdr:rowOff>86360</xdr:rowOff>
    </xdr:to>
    <xdr:pic>
      <xdr:nvPicPr>
        <xdr:cNvPr id="5" name="Obraz 4" descr="F:\Pożyczka inwestycyjna na Mazowsze - dokumenty\poziom-podstawowy-achromatyczny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11150600"/>
          <a:ext cx="6149975" cy="683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26" zoomScaleNormal="100" workbookViewId="0">
      <selection activeCell="N47" sqref="N47"/>
    </sheetView>
  </sheetViews>
  <sheetFormatPr defaultColWidth="9.140625" defaultRowHeight="14.25" x14ac:dyDescent="0.2"/>
  <cols>
    <col min="1" max="1" width="24.5703125" style="4" customWidth="1"/>
    <col min="2" max="2" width="12.85546875" style="4" customWidth="1"/>
    <col min="3" max="3" width="9.140625" style="4"/>
    <col min="4" max="4" width="24.28515625" style="4" customWidth="1"/>
    <col min="5" max="5" width="13.42578125" style="4" customWidth="1"/>
    <col min="6" max="16384" width="9.140625" style="4"/>
  </cols>
  <sheetData>
    <row r="1" spans="1:9" ht="23.25" customHeight="1" x14ac:dyDescent="0.2">
      <c r="D1" s="170"/>
      <c r="E1" s="170"/>
    </row>
    <row r="2" spans="1:9" ht="12" customHeight="1" x14ac:dyDescent="0.2"/>
    <row r="3" spans="1:9" ht="10.9" customHeight="1" x14ac:dyDescent="0.2">
      <c r="A3" s="156"/>
      <c r="B3" s="156"/>
      <c r="C3" s="156"/>
      <c r="D3" s="156"/>
      <c r="E3" s="156"/>
    </row>
    <row r="4" spans="1:9" ht="18" customHeight="1" x14ac:dyDescent="0.2">
      <c r="A4" s="157" t="s">
        <v>0</v>
      </c>
      <c r="B4" s="157"/>
      <c r="C4" s="157"/>
      <c r="D4" s="157"/>
      <c r="E4" s="157"/>
      <c r="I4" s="117"/>
    </row>
    <row r="5" spans="1:9" x14ac:dyDescent="0.2">
      <c r="A5" s="154" t="s">
        <v>1</v>
      </c>
      <c r="B5" s="155"/>
      <c r="C5" s="155"/>
      <c r="D5" s="155"/>
      <c r="E5" s="155"/>
    </row>
    <row r="6" spans="1:9" x14ac:dyDescent="0.2">
      <c r="A6" s="154"/>
      <c r="B6" s="155"/>
      <c r="C6" s="155"/>
      <c r="D6" s="155"/>
      <c r="E6" s="155"/>
    </row>
    <row r="7" spans="1:9" ht="16.5" customHeight="1" x14ac:dyDescent="0.2">
      <c r="A7" s="154"/>
      <c r="B7" s="155"/>
      <c r="C7" s="155"/>
      <c r="D7" s="155"/>
      <c r="E7" s="155"/>
    </row>
    <row r="8" spans="1:9" x14ac:dyDescent="0.2">
      <c r="A8" s="164" t="s">
        <v>2</v>
      </c>
      <c r="B8" s="165"/>
      <c r="C8" s="165"/>
      <c r="D8" s="165"/>
      <c r="E8" s="166"/>
    </row>
    <row r="9" spans="1:9" ht="7.5" customHeight="1" x14ac:dyDescent="0.2">
      <c r="A9" s="167"/>
      <c r="B9" s="168"/>
      <c r="C9" s="168"/>
      <c r="D9" s="168"/>
      <c r="E9" s="169"/>
    </row>
    <row r="10" spans="1:9" ht="15" customHeight="1" x14ac:dyDescent="0.25">
      <c r="A10" s="158" t="s">
        <v>3</v>
      </c>
      <c r="B10" s="22" t="s">
        <v>4</v>
      </c>
      <c r="C10" s="160" t="s">
        <v>5</v>
      </c>
      <c r="D10" s="161"/>
      <c r="E10" s="22" t="s">
        <v>4</v>
      </c>
    </row>
    <row r="11" spans="1:9" x14ac:dyDescent="0.2">
      <c r="A11" s="159"/>
      <c r="B11" s="78"/>
      <c r="C11" s="162"/>
      <c r="D11" s="163"/>
      <c r="E11" s="78">
        <f>B11</f>
        <v>0</v>
      </c>
    </row>
    <row r="12" spans="1:9" x14ac:dyDescent="0.2">
      <c r="A12" s="26" t="s">
        <v>6</v>
      </c>
      <c r="B12" s="45"/>
      <c r="C12" s="31" t="s">
        <v>7</v>
      </c>
      <c r="D12" s="45"/>
      <c r="E12" s="9">
        <f>B26-E13-E18-E24</f>
        <v>0</v>
      </c>
    </row>
    <row r="13" spans="1:9" x14ac:dyDescent="0.2">
      <c r="A13" s="10" t="s">
        <v>8</v>
      </c>
      <c r="B13" s="9"/>
      <c r="C13" s="31" t="s">
        <v>9</v>
      </c>
      <c r="D13" s="45"/>
      <c r="E13" s="46"/>
    </row>
    <row r="14" spans="1:9" x14ac:dyDescent="0.2">
      <c r="A14" s="10" t="s">
        <v>10</v>
      </c>
      <c r="B14" s="9"/>
      <c r="C14" s="31" t="s">
        <v>11</v>
      </c>
      <c r="D14" s="45"/>
      <c r="E14" s="46"/>
    </row>
    <row r="15" spans="1:9" x14ac:dyDescent="0.2">
      <c r="A15" s="10" t="s">
        <v>12</v>
      </c>
      <c r="B15" s="9"/>
      <c r="C15" s="11" t="s">
        <v>13</v>
      </c>
      <c r="D15" s="3"/>
      <c r="E15" s="9"/>
    </row>
    <row r="16" spans="1:9" x14ac:dyDescent="0.2">
      <c r="A16" s="10" t="s">
        <v>14</v>
      </c>
      <c r="B16" s="9"/>
      <c r="C16" s="47" t="s">
        <v>15</v>
      </c>
      <c r="D16" s="45"/>
      <c r="E16" s="46"/>
    </row>
    <row r="17" spans="1:10" x14ac:dyDescent="0.2">
      <c r="A17" s="26" t="s">
        <v>16</v>
      </c>
      <c r="B17" s="45"/>
      <c r="C17" s="173"/>
      <c r="D17" s="174"/>
      <c r="E17" s="46"/>
    </row>
    <row r="18" spans="1:10" ht="25.9" customHeight="1" x14ac:dyDescent="0.2">
      <c r="A18" s="108" t="s">
        <v>17</v>
      </c>
      <c r="B18" s="109">
        <f>SUM(B13:B17)</f>
        <v>0</v>
      </c>
      <c r="C18" s="139" t="s">
        <v>18</v>
      </c>
      <c r="D18" s="140"/>
      <c r="E18" s="109">
        <f>SUM(E14:E17)</f>
        <v>0</v>
      </c>
    </row>
    <row r="19" spans="1:10" x14ac:dyDescent="0.2">
      <c r="A19" s="26" t="s">
        <v>19</v>
      </c>
      <c r="B19" s="45"/>
      <c r="C19" s="175" t="s">
        <v>20</v>
      </c>
      <c r="D19" s="176"/>
      <c r="E19" s="45"/>
    </row>
    <row r="20" spans="1:10" x14ac:dyDescent="0.2">
      <c r="A20" s="10" t="s">
        <v>21</v>
      </c>
      <c r="B20" s="9"/>
      <c r="C20" s="177" t="s">
        <v>22</v>
      </c>
      <c r="D20" s="178"/>
      <c r="E20" s="9"/>
      <c r="J20" s="104"/>
    </row>
    <row r="21" spans="1:10" x14ac:dyDescent="0.2">
      <c r="A21" s="10" t="s">
        <v>23</v>
      </c>
      <c r="B21" s="9"/>
      <c r="C21" s="177" t="s">
        <v>24</v>
      </c>
      <c r="D21" s="178"/>
      <c r="E21" s="9"/>
    </row>
    <row r="22" spans="1:10" x14ac:dyDescent="0.2">
      <c r="A22" s="10" t="s">
        <v>25</v>
      </c>
      <c r="B22" s="12"/>
      <c r="C22" s="177" t="s">
        <v>26</v>
      </c>
      <c r="D22" s="178"/>
      <c r="E22" s="9"/>
    </row>
    <row r="23" spans="1:10" ht="16.899999999999999" customHeight="1" x14ac:dyDescent="0.2">
      <c r="A23" s="10" t="s">
        <v>27</v>
      </c>
      <c r="B23" s="12"/>
      <c r="C23" s="151" t="s">
        <v>28</v>
      </c>
      <c r="D23" s="151"/>
      <c r="E23" s="9"/>
    </row>
    <row r="24" spans="1:10" ht="15" x14ac:dyDescent="0.25">
      <c r="A24" s="31"/>
      <c r="B24" s="3"/>
      <c r="C24" s="171" t="s">
        <v>29</v>
      </c>
      <c r="D24" s="172"/>
      <c r="E24" s="13">
        <f>SUM(E20:E23)</f>
        <v>0</v>
      </c>
    </row>
    <row r="25" spans="1:10" ht="30.6" customHeight="1" x14ac:dyDescent="0.2">
      <c r="A25" s="106" t="s">
        <v>30</v>
      </c>
      <c r="B25" s="107">
        <f>SUM(B20:B24)</f>
        <v>0</v>
      </c>
      <c r="C25" s="139" t="s">
        <v>31</v>
      </c>
      <c r="D25" s="140"/>
      <c r="E25" s="107">
        <f>(E18+E24)</f>
        <v>0</v>
      </c>
    </row>
    <row r="26" spans="1:10" ht="15" x14ac:dyDescent="0.25">
      <c r="A26" s="23" t="s">
        <v>32</v>
      </c>
      <c r="B26" s="13">
        <f>SUM(B18+B25)</f>
        <v>0</v>
      </c>
      <c r="C26" s="24" t="s">
        <v>33</v>
      </c>
      <c r="D26" s="25"/>
      <c r="E26" s="13">
        <f>SUM(E18+E24+E12)+E13</f>
        <v>0</v>
      </c>
    </row>
    <row r="27" spans="1:10" x14ac:dyDescent="0.2">
      <c r="A27" s="11"/>
      <c r="B27" s="14"/>
      <c r="C27" s="14"/>
      <c r="D27" s="14"/>
      <c r="E27" s="8"/>
    </row>
    <row r="28" spans="1:10" x14ac:dyDescent="0.2">
      <c r="A28" s="26" t="s">
        <v>34</v>
      </c>
      <c r="B28" s="26" t="s">
        <v>35</v>
      </c>
      <c r="C28" s="27" t="s">
        <v>36</v>
      </c>
      <c r="D28" s="15"/>
      <c r="E28" s="16"/>
    </row>
    <row r="29" spans="1:10" ht="15" x14ac:dyDescent="0.25">
      <c r="A29" s="26" t="s">
        <v>37</v>
      </c>
      <c r="B29" s="28">
        <f>B25-E24</f>
        <v>0</v>
      </c>
      <c r="C29" s="29" t="s">
        <v>38</v>
      </c>
      <c r="D29" s="17"/>
      <c r="E29" s="18"/>
    </row>
    <row r="30" spans="1:10" ht="15" x14ac:dyDescent="0.25">
      <c r="A30" s="26" t="s">
        <v>39</v>
      </c>
      <c r="B30" s="30" t="e">
        <f>B25/E24</f>
        <v>#DIV/0!</v>
      </c>
      <c r="C30" s="29" t="s">
        <v>40</v>
      </c>
      <c r="D30" s="17"/>
      <c r="E30" s="18"/>
    </row>
    <row r="31" spans="1:10" ht="15" x14ac:dyDescent="0.25">
      <c r="A31" s="26" t="s">
        <v>41</v>
      </c>
      <c r="B31" s="30" t="e">
        <f>SUM(B25-B20)/E24</f>
        <v>#DIV/0!</v>
      </c>
      <c r="C31" s="29" t="s">
        <v>42</v>
      </c>
      <c r="D31" s="17"/>
      <c r="E31" s="18"/>
    </row>
    <row r="32" spans="1:10" ht="15" x14ac:dyDescent="0.25">
      <c r="A32" s="26" t="s">
        <v>43</v>
      </c>
      <c r="B32" s="30" t="e">
        <f>E25/B26</f>
        <v>#DIV/0!</v>
      </c>
      <c r="C32" s="29" t="s">
        <v>44</v>
      </c>
      <c r="D32" s="17"/>
      <c r="E32" s="18"/>
    </row>
    <row r="33" spans="1:5" ht="15" x14ac:dyDescent="0.25">
      <c r="A33" s="26" t="s">
        <v>45</v>
      </c>
      <c r="B33" s="30" t="e">
        <f>SUM(E18)/E12</f>
        <v>#DIV/0!</v>
      </c>
      <c r="C33" s="19" t="s">
        <v>46</v>
      </c>
      <c r="D33" s="20"/>
      <c r="E33" s="21"/>
    </row>
    <row r="34" spans="1:5" ht="15" x14ac:dyDescent="0.25">
      <c r="A34" s="32" t="s">
        <v>47</v>
      </c>
      <c r="B34" s="14"/>
      <c r="C34" s="14"/>
      <c r="D34" s="14"/>
      <c r="E34" s="8"/>
    </row>
    <row r="35" spans="1:5" x14ac:dyDescent="0.2">
      <c r="A35" s="5" t="s">
        <v>48</v>
      </c>
      <c r="B35" s="6"/>
      <c r="C35" s="6"/>
      <c r="D35" s="6"/>
      <c r="E35" s="7"/>
    </row>
    <row r="36" spans="1:5" x14ac:dyDescent="0.2">
      <c r="A36" s="29"/>
      <c r="B36" s="6"/>
      <c r="C36" s="6"/>
      <c r="D36" s="6"/>
      <c r="E36" s="7"/>
    </row>
    <row r="37" spans="1:5" ht="13.5" customHeight="1" x14ac:dyDescent="0.2">
      <c r="A37" s="5" t="s">
        <v>49</v>
      </c>
      <c r="B37" s="6"/>
      <c r="C37" s="6"/>
      <c r="D37" s="6"/>
      <c r="E37" s="7"/>
    </row>
    <row r="38" spans="1:5" ht="9" customHeight="1" x14ac:dyDescent="0.2">
      <c r="A38" s="5"/>
      <c r="B38" s="6"/>
      <c r="C38" s="6"/>
      <c r="D38" s="6"/>
      <c r="E38" s="7"/>
    </row>
    <row r="39" spans="1:5" ht="10.5" customHeight="1" x14ac:dyDescent="0.2">
      <c r="A39" s="5" t="s">
        <v>50</v>
      </c>
      <c r="B39" s="6"/>
      <c r="C39" s="6"/>
      <c r="D39" s="6"/>
      <c r="E39" s="7"/>
    </row>
    <row r="40" spans="1:5" ht="20.25" customHeight="1" x14ac:dyDescent="0.25">
      <c r="A40" s="148" t="s">
        <v>51</v>
      </c>
      <c r="B40" s="149"/>
      <c r="C40" s="149"/>
      <c r="D40" s="149"/>
      <c r="E40" s="150"/>
    </row>
    <row r="41" spans="1:5" ht="71.25" customHeight="1" x14ac:dyDescent="0.2">
      <c r="A41" s="142"/>
      <c r="B41" s="143"/>
      <c r="C41" s="143"/>
      <c r="D41" s="143"/>
      <c r="E41" s="144"/>
    </row>
    <row r="42" spans="1:5" ht="48.6" customHeight="1" x14ac:dyDescent="0.2">
      <c r="A42" s="145"/>
      <c r="B42" s="146"/>
      <c r="C42" s="146"/>
      <c r="D42" s="146"/>
      <c r="E42" s="147"/>
    </row>
    <row r="43" spans="1:5" ht="14.25" customHeight="1" x14ac:dyDescent="0.25">
      <c r="A43" s="111"/>
      <c r="B43" s="33"/>
      <c r="C43" s="33"/>
      <c r="D43" s="33"/>
      <c r="E43" s="112"/>
    </row>
    <row r="44" spans="1:5" ht="45" customHeight="1" x14ac:dyDescent="0.25">
      <c r="A44" s="114"/>
      <c r="B44" s="110"/>
      <c r="C44" s="152"/>
      <c r="D44" s="152"/>
      <c r="E44" s="113"/>
    </row>
    <row r="45" spans="1:5" ht="20.45" customHeight="1" x14ac:dyDescent="0.25">
      <c r="A45" s="114" t="s">
        <v>52</v>
      </c>
      <c r="B45" s="115"/>
      <c r="C45" s="153" t="s">
        <v>53</v>
      </c>
      <c r="D45" s="153"/>
      <c r="E45" s="116"/>
    </row>
    <row r="46" spans="1:5" ht="14.25" customHeight="1" x14ac:dyDescent="0.2">
      <c r="A46" s="141"/>
      <c r="B46" s="141"/>
      <c r="C46" s="141"/>
      <c r="D46" s="141"/>
      <c r="E46" s="141"/>
    </row>
    <row r="47" spans="1:5" ht="14.25" customHeight="1" x14ac:dyDescent="0.2">
      <c r="A47" s="141"/>
      <c r="B47" s="141"/>
      <c r="C47" s="141"/>
      <c r="D47" s="141"/>
      <c r="E47" s="141"/>
    </row>
    <row r="48" spans="1:5" ht="14.25" customHeight="1" x14ac:dyDescent="0.2">
      <c r="A48" s="141"/>
      <c r="B48" s="141"/>
      <c r="C48" s="141"/>
      <c r="D48" s="141"/>
      <c r="E48" s="141"/>
    </row>
    <row r="49" spans="1:5" ht="14.25" customHeight="1" x14ac:dyDescent="0.2">
      <c r="A49" s="141"/>
      <c r="B49" s="141"/>
      <c r="C49" s="141"/>
      <c r="D49" s="141"/>
      <c r="E49" s="141"/>
    </row>
    <row r="50" spans="1:5" ht="14.25" customHeight="1" x14ac:dyDescent="0.25">
      <c r="A50" s="105"/>
      <c r="B50" s="105"/>
      <c r="C50" s="105"/>
      <c r="D50" s="105"/>
      <c r="E50" s="105"/>
    </row>
    <row r="51" spans="1:5" ht="14.25" customHeight="1" x14ac:dyDescent="0.2"/>
    <row r="52" spans="1:5" ht="14.25" customHeight="1" x14ac:dyDescent="0.2"/>
  </sheetData>
  <mergeCells count="22">
    <mergeCell ref="D1:E1"/>
    <mergeCell ref="C24:D24"/>
    <mergeCell ref="C17:D17"/>
    <mergeCell ref="C18:D18"/>
    <mergeCell ref="C19:D19"/>
    <mergeCell ref="C20:D20"/>
    <mergeCell ref="C21:D21"/>
    <mergeCell ref="C22:D22"/>
    <mergeCell ref="A5:A7"/>
    <mergeCell ref="B5:E7"/>
    <mergeCell ref="A3:E3"/>
    <mergeCell ref="A4:E4"/>
    <mergeCell ref="A10:A11"/>
    <mergeCell ref="C10:D11"/>
    <mergeCell ref="A8:E9"/>
    <mergeCell ref="C25:D25"/>
    <mergeCell ref="A46:E49"/>
    <mergeCell ref="A41:E42"/>
    <mergeCell ref="A40:E40"/>
    <mergeCell ref="C23:D23"/>
    <mergeCell ref="C44:D44"/>
    <mergeCell ref="C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zoomScale="75" zoomScaleNormal="75" workbookViewId="0">
      <selection activeCell="E9" sqref="E9:P9"/>
    </sheetView>
  </sheetViews>
  <sheetFormatPr defaultColWidth="7.85546875" defaultRowHeight="12.75" x14ac:dyDescent="0.2"/>
  <cols>
    <col min="1" max="1" width="41.7109375" style="2" customWidth="1"/>
    <col min="2" max="2" width="12" style="2" customWidth="1"/>
    <col min="3" max="3" width="13.42578125" style="2" customWidth="1"/>
    <col min="4" max="4" width="9.5703125" style="2" customWidth="1"/>
    <col min="5" max="5" width="14.140625" style="2" customWidth="1"/>
    <col min="6" max="6" width="9.85546875" style="2" customWidth="1"/>
    <col min="7" max="8" width="8.85546875" style="2" customWidth="1"/>
    <col min="9" max="9" width="10.140625" style="2" customWidth="1"/>
    <col min="10" max="10" width="10" style="2" customWidth="1"/>
    <col min="11" max="11" width="10.140625" style="2" customWidth="1"/>
    <col min="12" max="12" width="10" style="2" customWidth="1"/>
    <col min="13" max="13" width="9.140625" style="2" customWidth="1"/>
    <col min="14" max="14" width="9.28515625" style="2" customWidth="1"/>
    <col min="15" max="15" width="9.42578125" style="2" customWidth="1"/>
    <col min="16" max="16" width="8.42578125" style="2" customWidth="1"/>
    <col min="17" max="17" width="10.7109375" style="2" customWidth="1"/>
    <col min="18" max="18" width="19.42578125" style="2" customWidth="1"/>
    <col min="19" max="16384" width="7.85546875" style="2"/>
  </cols>
  <sheetData>
    <row r="1" spans="1:18" ht="13.5" customHeight="1" x14ac:dyDescent="0.2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8" ht="9" customHeight="1" x14ac:dyDescent="0.2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</row>
    <row r="3" spans="1:18" ht="21.75" customHeight="1" x14ac:dyDescent="0.25">
      <c r="A3" s="100" t="s">
        <v>54</v>
      </c>
      <c r="B3" s="100"/>
      <c r="C3" s="100"/>
      <c r="D3" s="1"/>
      <c r="E3" s="1"/>
      <c r="F3" s="1"/>
      <c r="G3" s="1"/>
      <c r="H3" s="1"/>
      <c r="J3" s="1"/>
      <c r="K3" s="1"/>
      <c r="O3" s="34"/>
    </row>
    <row r="4" spans="1:18" ht="19.5" customHeight="1" x14ac:dyDescent="0.2">
      <c r="A4" s="118" t="s">
        <v>55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8" ht="13.5" customHeight="1" thickBot="1" x14ac:dyDescent="0.25"/>
    <row r="6" spans="1:18" x14ac:dyDescent="0.2">
      <c r="A6" s="91" t="s">
        <v>56</v>
      </c>
      <c r="B6" s="92"/>
      <c r="C6" s="92"/>
      <c r="D6" s="93"/>
      <c r="E6" s="101">
        <v>45474</v>
      </c>
      <c r="F6" s="101">
        <v>45505</v>
      </c>
      <c r="G6" s="101">
        <v>45536</v>
      </c>
      <c r="H6" s="101">
        <v>45566</v>
      </c>
      <c r="I6" s="101">
        <v>45597</v>
      </c>
      <c r="J6" s="101">
        <v>45627</v>
      </c>
      <c r="K6" s="101">
        <v>45658</v>
      </c>
      <c r="L6" s="101">
        <v>45689</v>
      </c>
      <c r="M6" s="101">
        <v>45717</v>
      </c>
      <c r="N6" s="101">
        <v>45748</v>
      </c>
      <c r="O6" s="101">
        <v>45778</v>
      </c>
      <c r="P6" s="101">
        <v>45809</v>
      </c>
      <c r="Q6" s="102" t="s">
        <v>57</v>
      </c>
    </row>
    <row r="7" spans="1:18" x14ac:dyDescent="0.2">
      <c r="A7" s="94" t="s">
        <v>58</v>
      </c>
      <c r="B7" s="89"/>
      <c r="C7" s="89"/>
      <c r="D7" s="8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95">
        <f>SUM(E7:P7)</f>
        <v>0</v>
      </c>
      <c r="R7" s="2" t="s">
        <v>59</v>
      </c>
    </row>
    <row r="8" spans="1:18" ht="13.5" thickBot="1" x14ac:dyDescent="0.25">
      <c r="A8" s="96" t="s">
        <v>60</v>
      </c>
      <c r="B8" s="97"/>
      <c r="C8" s="97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5">
        <f>SUM(E8:P8)</f>
        <v>0</v>
      </c>
      <c r="R8" s="2" t="s">
        <v>59</v>
      </c>
    </row>
    <row r="9" spans="1:18" ht="26.25" thickBot="1" x14ac:dyDescent="0.25">
      <c r="A9" s="91" t="s">
        <v>61</v>
      </c>
      <c r="B9" s="92" t="s">
        <v>62</v>
      </c>
      <c r="C9" s="92" t="s">
        <v>63</v>
      </c>
      <c r="D9" s="93" t="s">
        <v>64</v>
      </c>
      <c r="E9" s="101">
        <v>45839</v>
      </c>
      <c r="F9" s="101">
        <v>45870</v>
      </c>
      <c r="G9" s="101">
        <v>45901</v>
      </c>
      <c r="H9" s="101">
        <v>45931</v>
      </c>
      <c r="I9" s="101">
        <v>45962</v>
      </c>
      <c r="J9" s="101">
        <v>45992</v>
      </c>
      <c r="K9" s="101">
        <v>46023</v>
      </c>
      <c r="L9" s="101">
        <v>46054</v>
      </c>
      <c r="M9" s="101">
        <v>46082</v>
      </c>
      <c r="N9" s="101">
        <v>46113</v>
      </c>
      <c r="O9" s="101">
        <v>46143</v>
      </c>
      <c r="P9" s="101">
        <v>46174</v>
      </c>
      <c r="Q9" s="102" t="s">
        <v>57</v>
      </c>
    </row>
    <row r="10" spans="1:18" ht="13.5" thickBot="1" x14ac:dyDescent="0.25">
      <c r="A10" s="90"/>
      <c r="B10" s="179" t="s">
        <v>65</v>
      </c>
      <c r="C10" s="180"/>
      <c r="D10" s="180"/>
      <c r="E10" s="181" t="s">
        <v>66</v>
      </c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3"/>
    </row>
    <row r="11" spans="1:18" ht="13.5" thickBot="1" x14ac:dyDescent="0.25">
      <c r="A11" s="85" t="s">
        <v>67</v>
      </c>
      <c r="B11" s="121"/>
      <c r="C11" s="121"/>
      <c r="D11" s="122"/>
      <c r="E11" s="86">
        <f>'Zał.2A-Bilans'!B22</f>
        <v>0</v>
      </c>
      <c r="F11" s="87">
        <f t="shared" ref="F11:P11" si="0">E58</f>
        <v>0</v>
      </c>
      <c r="G11" s="87">
        <f t="shared" si="0"/>
        <v>0</v>
      </c>
      <c r="H11" s="87">
        <f t="shared" si="0"/>
        <v>0</v>
      </c>
      <c r="I11" s="87">
        <f t="shared" si="0"/>
        <v>0</v>
      </c>
      <c r="J11" s="87">
        <f t="shared" si="0"/>
        <v>0</v>
      </c>
      <c r="K11" s="87">
        <f t="shared" si="0"/>
        <v>0</v>
      </c>
      <c r="L11" s="87">
        <f t="shared" si="0"/>
        <v>0</v>
      </c>
      <c r="M11" s="87">
        <f t="shared" si="0"/>
        <v>0</v>
      </c>
      <c r="N11" s="87">
        <f t="shared" si="0"/>
        <v>0</v>
      </c>
      <c r="O11" s="87">
        <f t="shared" si="0"/>
        <v>0</v>
      </c>
      <c r="P11" s="87">
        <f t="shared" si="0"/>
        <v>0</v>
      </c>
      <c r="Q11" s="87">
        <f>+E11</f>
        <v>0</v>
      </c>
    </row>
    <row r="12" spans="1:18" x14ac:dyDescent="0.2">
      <c r="A12" s="79" t="s">
        <v>68</v>
      </c>
      <c r="B12" s="123"/>
      <c r="C12" s="123"/>
      <c r="D12" s="124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80"/>
    </row>
    <row r="13" spans="1:18" x14ac:dyDescent="0.2">
      <c r="A13" s="37" t="s">
        <v>69</v>
      </c>
      <c r="B13" s="125"/>
      <c r="C13" s="125"/>
      <c r="D13" s="126"/>
      <c r="E13" s="51">
        <f>SUM(E14:E20)</f>
        <v>0</v>
      </c>
      <c r="F13" s="51">
        <f t="shared" ref="F13:P13" si="1">SUM(F14:F20)</f>
        <v>0</v>
      </c>
      <c r="G13" s="51">
        <f t="shared" si="1"/>
        <v>0</v>
      </c>
      <c r="H13" s="51">
        <f t="shared" si="1"/>
        <v>0</v>
      </c>
      <c r="I13" s="51">
        <f t="shared" si="1"/>
        <v>0</v>
      </c>
      <c r="J13" s="51">
        <f t="shared" si="1"/>
        <v>0</v>
      </c>
      <c r="K13" s="51">
        <f t="shared" si="1"/>
        <v>0</v>
      </c>
      <c r="L13" s="51">
        <f t="shared" si="1"/>
        <v>0</v>
      </c>
      <c r="M13" s="51">
        <f t="shared" si="1"/>
        <v>0</v>
      </c>
      <c r="N13" s="51">
        <f t="shared" si="1"/>
        <v>0</v>
      </c>
      <c r="O13" s="51">
        <f t="shared" si="1"/>
        <v>0</v>
      </c>
      <c r="P13" s="51">
        <f t="shared" si="1"/>
        <v>0</v>
      </c>
      <c r="Q13" s="52">
        <f t="shared" ref="Q13:Q22" si="2">SUM(E13:P13)</f>
        <v>0</v>
      </c>
      <c r="R13" s="2" t="s">
        <v>70</v>
      </c>
    </row>
    <row r="14" spans="1:18" x14ac:dyDescent="0.2">
      <c r="A14" s="35" t="s">
        <v>58</v>
      </c>
      <c r="B14" s="127"/>
      <c r="C14" s="127"/>
      <c r="D14" s="128">
        <f>B14*C14</f>
        <v>0</v>
      </c>
      <c r="E14" s="48">
        <f>$D14*$E$12</f>
        <v>0</v>
      </c>
      <c r="F14" s="48">
        <f>$D14*$F$12</f>
        <v>0</v>
      </c>
      <c r="G14" s="48">
        <f>$D14*$G$12</f>
        <v>0</v>
      </c>
      <c r="H14" s="48">
        <f>$D14*$H$12</f>
        <v>0</v>
      </c>
      <c r="I14" s="48">
        <f>$D14*$I$12</f>
        <v>0</v>
      </c>
      <c r="J14" s="48">
        <f>$D14*$J$12</f>
        <v>0</v>
      </c>
      <c r="K14" s="48">
        <f>$D14*$K$12</f>
        <v>0</v>
      </c>
      <c r="L14" s="48">
        <f>$D14*$L$12</f>
        <v>0</v>
      </c>
      <c r="M14" s="48">
        <f>$D14*$M$12</f>
        <v>0</v>
      </c>
      <c r="N14" s="48">
        <f>$D14*$N$12</f>
        <v>0</v>
      </c>
      <c r="O14" s="48">
        <f>$D14*$O$12</f>
        <v>0</v>
      </c>
      <c r="P14" s="48">
        <f>$D14*$P$12</f>
        <v>0</v>
      </c>
      <c r="Q14" s="52">
        <f t="shared" si="2"/>
        <v>0</v>
      </c>
    </row>
    <row r="15" spans="1:18" x14ac:dyDescent="0.2">
      <c r="A15" s="35"/>
      <c r="B15" s="127"/>
      <c r="C15" s="127"/>
      <c r="D15" s="128">
        <f t="shared" ref="D15:D20" si="3">B15*C15</f>
        <v>0</v>
      </c>
      <c r="E15" s="48">
        <f t="shared" ref="E15:E20" si="4">$D15*$E$12</f>
        <v>0</v>
      </c>
      <c r="F15" s="48">
        <f t="shared" ref="F15:F20" si="5">$D15*$F$12</f>
        <v>0</v>
      </c>
      <c r="G15" s="48">
        <f t="shared" ref="G15:G20" si="6">$D15*$G$12</f>
        <v>0</v>
      </c>
      <c r="H15" s="48">
        <f t="shared" ref="H15:H20" si="7">$D15*$H$12</f>
        <v>0</v>
      </c>
      <c r="I15" s="48">
        <f t="shared" ref="I15:I20" si="8">$D15*$I$12</f>
        <v>0</v>
      </c>
      <c r="J15" s="48">
        <f t="shared" ref="J15:J20" si="9">$D15*$J$12</f>
        <v>0</v>
      </c>
      <c r="K15" s="48">
        <f t="shared" ref="K15:K20" si="10">$D15*$K$12</f>
        <v>0</v>
      </c>
      <c r="L15" s="48">
        <f t="shared" ref="L15:L20" si="11">$D15*$L$12</f>
        <v>0</v>
      </c>
      <c r="M15" s="48">
        <f t="shared" ref="M15:M20" si="12">$D15*$M$12</f>
        <v>0</v>
      </c>
      <c r="N15" s="48">
        <f t="shared" ref="N15:N20" si="13">$D15*$N$12</f>
        <v>0</v>
      </c>
      <c r="O15" s="48">
        <f t="shared" ref="O15:O20" si="14">$D15*$O$12</f>
        <v>0</v>
      </c>
      <c r="P15" s="48">
        <f t="shared" ref="P15:P20" si="15">$D15*$P$12</f>
        <v>0</v>
      </c>
      <c r="Q15" s="52">
        <f t="shared" si="2"/>
        <v>0</v>
      </c>
    </row>
    <row r="16" spans="1:18" x14ac:dyDescent="0.2">
      <c r="A16" s="35"/>
      <c r="B16" s="127"/>
      <c r="C16" s="127"/>
      <c r="D16" s="128">
        <f t="shared" si="3"/>
        <v>0</v>
      </c>
      <c r="E16" s="48">
        <f t="shared" si="4"/>
        <v>0</v>
      </c>
      <c r="F16" s="48">
        <f t="shared" si="5"/>
        <v>0</v>
      </c>
      <c r="G16" s="48">
        <f t="shared" si="6"/>
        <v>0</v>
      </c>
      <c r="H16" s="48">
        <f t="shared" si="7"/>
        <v>0</v>
      </c>
      <c r="I16" s="48">
        <f t="shared" si="8"/>
        <v>0</v>
      </c>
      <c r="J16" s="48">
        <f t="shared" si="9"/>
        <v>0</v>
      </c>
      <c r="K16" s="48">
        <f t="shared" si="10"/>
        <v>0</v>
      </c>
      <c r="L16" s="48">
        <f t="shared" si="11"/>
        <v>0</v>
      </c>
      <c r="M16" s="48">
        <f t="shared" si="12"/>
        <v>0</v>
      </c>
      <c r="N16" s="48">
        <f t="shared" si="13"/>
        <v>0</v>
      </c>
      <c r="O16" s="48">
        <f t="shared" si="14"/>
        <v>0</v>
      </c>
      <c r="P16" s="48">
        <f t="shared" si="15"/>
        <v>0</v>
      </c>
      <c r="Q16" s="52">
        <f t="shared" si="2"/>
        <v>0</v>
      </c>
    </row>
    <row r="17" spans="1:18" x14ac:dyDescent="0.2">
      <c r="A17" s="35"/>
      <c r="B17" s="127"/>
      <c r="C17" s="127"/>
      <c r="D17" s="128">
        <f t="shared" si="3"/>
        <v>0</v>
      </c>
      <c r="E17" s="48">
        <f t="shared" si="4"/>
        <v>0</v>
      </c>
      <c r="F17" s="48">
        <f t="shared" si="5"/>
        <v>0</v>
      </c>
      <c r="G17" s="48">
        <f t="shared" si="6"/>
        <v>0</v>
      </c>
      <c r="H17" s="48">
        <f t="shared" si="7"/>
        <v>0</v>
      </c>
      <c r="I17" s="48">
        <f t="shared" si="8"/>
        <v>0</v>
      </c>
      <c r="J17" s="48">
        <f t="shared" si="9"/>
        <v>0</v>
      </c>
      <c r="K17" s="48">
        <f t="shared" si="10"/>
        <v>0</v>
      </c>
      <c r="L17" s="48">
        <f t="shared" si="11"/>
        <v>0</v>
      </c>
      <c r="M17" s="48">
        <f t="shared" si="12"/>
        <v>0</v>
      </c>
      <c r="N17" s="48">
        <f t="shared" si="13"/>
        <v>0</v>
      </c>
      <c r="O17" s="48">
        <f t="shared" si="14"/>
        <v>0</v>
      </c>
      <c r="P17" s="48">
        <f t="shared" si="15"/>
        <v>0</v>
      </c>
      <c r="Q17" s="52">
        <f t="shared" si="2"/>
        <v>0</v>
      </c>
    </row>
    <row r="18" spans="1:18" x14ac:dyDescent="0.2">
      <c r="A18" s="35"/>
      <c r="B18" s="127"/>
      <c r="C18" s="127"/>
      <c r="D18" s="128">
        <f t="shared" si="3"/>
        <v>0</v>
      </c>
      <c r="E18" s="48">
        <f t="shared" si="4"/>
        <v>0</v>
      </c>
      <c r="F18" s="48">
        <f t="shared" si="5"/>
        <v>0</v>
      </c>
      <c r="G18" s="48">
        <f t="shared" si="6"/>
        <v>0</v>
      </c>
      <c r="H18" s="48">
        <f t="shared" si="7"/>
        <v>0</v>
      </c>
      <c r="I18" s="48">
        <f t="shared" si="8"/>
        <v>0</v>
      </c>
      <c r="J18" s="48">
        <f t="shared" si="9"/>
        <v>0</v>
      </c>
      <c r="K18" s="48">
        <f t="shared" si="10"/>
        <v>0</v>
      </c>
      <c r="L18" s="48">
        <f t="shared" si="11"/>
        <v>0</v>
      </c>
      <c r="M18" s="48">
        <f t="shared" si="12"/>
        <v>0</v>
      </c>
      <c r="N18" s="48">
        <f t="shared" si="13"/>
        <v>0</v>
      </c>
      <c r="O18" s="48">
        <f t="shared" si="14"/>
        <v>0</v>
      </c>
      <c r="P18" s="48">
        <f t="shared" si="15"/>
        <v>0</v>
      </c>
      <c r="Q18" s="52">
        <f t="shared" si="2"/>
        <v>0</v>
      </c>
    </row>
    <row r="19" spans="1:18" x14ac:dyDescent="0.2">
      <c r="A19" s="35"/>
      <c r="B19" s="127"/>
      <c r="C19" s="127"/>
      <c r="D19" s="128">
        <f t="shared" si="3"/>
        <v>0</v>
      </c>
      <c r="E19" s="48">
        <f t="shared" si="4"/>
        <v>0</v>
      </c>
      <c r="F19" s="48">
        <f t="shared" si="5"/>
        <v>0</v>
      </c>
      <c r="G19" s="48">
        <f t="shared" si="6"/>
        <v>0</v>
      </c>
      <c r="H19" s="48">
        <f t="shared" si="7"/>
        <v>0</v>
      </c>
      <c r="I19" s="48">
        <f t="shared" si="8"/>
        <v>0</v>
      </c>
      <c r="J19" s="48">
        <f t="shared" si="9"/>
        <v>0</v>
      </c>
      <c r="K19" s="48">
        <f t="shared" si="10"/>
        <v>0</v>
      </c>
      <c r="L19" s="48">
        <f t="shared" si="11"/>
        <v>0</v>
      </c>
      <c r="M19" s="48">
        <f t="shared" si="12"/>
        <v>0</v>
      </c>
      <c r="N19" s="48">
        <f t="shared" si="13"/>
        <v>0</v>
      </c>
      <c r="O19" s="48">
        <f t="shared" si="14"/>
        <v>0</v>
      </c>
      <c r="P19" s="48">
        <f t="shared" si="15"/>
        <v>0</v>
      </c>
      <c r="Q19" s="52">
        <f t="shared" si="2"/>
        <v>0</v>
      </c>
    </row>
    <row r="20" spans="1:18" x14ac:dyDescent="0.2">
      <c r="A20" s="35"/>
      <c r="B20" s="127"/>
      <c r="C20" s="127"/>
      <c r="D20" s="128">
        <f t="shared" si="3"/>
        <v>0</v>
      </c>
      <c r="E20" s="48">
        <f t="shared" si="4"/>
        <v>0</v>
      </c>
      <c r="F20" s="48">
        <f t="shared" si="5"/>
        <v>0</v>
      </c>
      <c r="G20" s="48">
        <f t="shared" si="6"/>
        <v>0</v>
      </c>
      <c r="H20" s="48">
        <f t="shared" si="7"/>
        <v>0</v>
      </c>
      <c r="I20" s="48">
        <f t="shared" si="8"/>
        <v>0</v>
      </c>
      <c r="J20" s="48">
        <f t="shared" si="9"/>
        <v>0</v>
      </c>
      <c r="K20" s="48">
        <f t="shared" si="10"/>
        <v>0</v>
      </c>
      <c r="L20" s="48">
        <f t="shared" si="11"/>
        <v>0</v>
      </c>
      <c r="M20" s="48">
        <f t="shared" si="12"/>
        <v>0</v>
      </c>
      <c r="N20" s="48">
        <f t="shared" si="13"/>
        <v>0</v>
      </c>
      <c r="O20" s="48">
        <f t="shared" si="14"/>
        <v>0</v>
      </c>
      <c r="P20" s="48">
        <f t="shared" si="15"/>
        <v>0</v>
      </c>
      <c r="Q20" s="52">
        <f t="shared" si="2"/>
        <v>0</v>
      </c>
    </row>
    <row r="21" spans="1:18" x14ac:dyDescent="0.2">
      <c r="A21" s="36" t="s">
        <v>71</v>
      </c>
      <c r="B21" s="127"/>
      <c r="C21" s="127"/>
      <c r="D21" s="12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>
        <f t="shared" si="2"/>
        <v>0</v>
      </c>
    </row>
    <row r="22" spans="1:18" ht="13.5" thickBot="1" x14ac:dyDescent="0.25">
      <c r="A22" s="38" t="s">
        <v>72</v>
      </c>
      <c r="B22" s="129"/>
      <c r="C22" s="129"/>
      <c r="D22" s="130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49">
        <f t="shared" si="2"/>
        <v>0</v>
      </c>
    </row>
    <row r="23" spans="1:18" ht="13.5" thickBot="1" x14ac:dyDescent="0.25">
      <c r="A23" s="39" t="s">
        <v>73</v>
      </c>
      <c r="B23" s="131"/>
      <c r="C23" s="131"/>
      <c r="D23" s="132"/>
      <c r="E23" s="50">
        <f>E11+E13+E21+E22</f>
        <v>0</v>
      </c>
      <c r="F23" s="50">
        <f t="shared" ref="F23:P23" si="16">F11+F13+F21+F22</f>
        <v>0</v>
      </c>
      <c r="G23" s="50">
        <f t="shared" si="16"/>
        <v>0</v>
      </c>
      <c r="H23" s="50">
        <f t="shared" si="16"/>
        <v>0</v>
      </c>
      <c r="I23" s="50">
        <f t="shared" si="16"/>
        <v>0</v>
      </c>
      <c r="J23" s="50">
        <f t="shared" si="16"/>
        <v>0</v>
      </c>
      <c r="K23" s="50">
        <f t="shared" si="16"/>
        <v>0</v>
      </c>
      <c r="L23" s="50">
        <f t="shared" si="16"/>
        <v>0</v>
      </c>
      <c r="M23" s="50">
        <f t="shared" si="16"/>
        <v>0</v>
      </c>
      <c r="N23" s="50">
        <f t="shared" si="16"/>
        <v>0</v>
      </c>
      <c r="O23" s="50">
        <f t="shared" si="16"/>
        <v>0</v>
      </c>
      <c r="P23" s="50">
        <f t="shared" si="16"/>
        <v>0</v>
      </c>
      <c r="Q23" s="50">
        <f>Q11+Q13+Q21+Q22</f>
        <v>0</v>
      </c>
    </row>
    <row r="24" spans="1:18" x14ac:dyDescent="0.2">
      <c r="A24" s="37" t="s">
        <v>74</v>
      </c>
      <c r="B24" s="125"/>
      <c r="C24" s="125"/>
      <c r="D24" s="126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  <c r="R24" s="2" t="s">
        <v>70</v>
      </c>
    </row>
    <row r="25" spans="1:18" x14ac:dyDescent="0.2">
      <c r="A25" s="35" t="s">
        <v>75</v>
      </c>
      <c r="B25" s="127"/>
      <c r="C25" s="127"/>
      <c r="D25" s="128"/>
      <c r="Q25" s="49">
        <f>SUM(E25:P25)</f>
        <v>0</v>
      </c>
    </row>
    <row r="26" spans="1:18" x14ac:dyDescent="0.2">
      <c r="A26" s="35" t="s">
        <v>76</v>
      </c>
      <c r="B26" s="127"/>
      <c r="C26" s="127"/>
      <c r="D26" s="128"/>
      <c r="Q26" s="49">
        <f t="shared" ref="Q26:Q44" si="17">SUM(E26:P26)</f>
        <v>0</v>
      </c>
    </row>
    <row r="27" spans="1:18" x14ac:dyDescent="0.2">
      <c r="A27" s="35" t="s">
        <v>77</v>
      </c>
      <c r="B27" s="127"/>
      <c r="C27" s="127"/>
      <c r="D27" s="12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>
        <f t="shared" si="17"/>
        <v>0</v>
      </c>
    </row>
    <row r="28" spans="1:18" x14ac:dyDescent="0.2">
      <c r="A28" s="35" t="s">
        <v>78</v>
      </c>
      <c r="B28" s="127"/>
      <c r="C28" s="127"/>
      <c r="D28" s="12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>
        <f t="shared" si="17"/>
        <v>0</v>
      </c>
    </row>
    <row r="29" spans="1:18" x14ac:dyDescent="0.2">
      <c r="A29" s="35" t="s">
        <v>79</v>
      </c>
      <c r="B29" s="127"/>
      <c r="C29" s="127"/>
      <c r="D29" s="12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9">
        <f t="shared" si="17"/>
        <v>0</v>
      </c>
    </row>
    <row r="30" spans="1:18" x14ac:dyDescent="0.2">
      <c r="A30" s="35" t="s">
        <v>80</v>
      </c>
      <c r="B30" s="127"/>
      <c r="C30" s="127"/>
      <c r="D30" s="128"/>
      <c r="E30" s="48">
        <f>E29*20.74%</f>
        <v>0</v>
      </c>
      <c r="F30" s="48">
        <f t="shared" ref="F30:P30" si="18">F29*20.74%</f>
        <v>0</v>
      </c>
      <c r="G30" s="48">
        <f t="shared" si="18"/>
        <v>0</v>
      </c>
      <c r="H30" s="48">
        <f t="shared" si="18"/>
        <v>0</v>
      </c>
      <c r="I30" s="48">
        <f t="shared" si="18"/>
        <v>0</v>
      </c>
      <c r="J30" s="48">
        <f t="shared" si="18"/>
        <v>0</v>
      </c>
      <c r="K30" s="48">
        <f t="shared" si="18"/>
        <v>0</v>
      </c>
      <c r="L30" s="48">
        <f t="shared" si="18"/>
        <v>0</v>
      </c>
      <c r="M30" s="48">
        <f t="shared" si="18"/>
        <v>0</v>
      </c>
      <c r="N30" s="48">
        <f t="shared" si="18"/>
        <v>0</v>
      </c>
      <c r="O30" s="48">
        <f t="shared" si="18"/>
        <v>0</v>
      </c>
      <c r="P30" s="48">
        <f t="shared" si="18"/>
        <v>0</v>
      </c>
      <c r="Q30" s="49">
        <f t="shared" si="17"/>
        <v>0</v>
      </c>
      <c r="R30" s="56"/>
    </row>
    <row r="31" spans="1:18" x14ac:dyDescent="0.2">
      <c r="A31" s="35" t="s">
        <v>81</v>
      </c>
      <c r="B31" s="127"/>
      <c r="C31" s="127"/>
      <c r="D31" s="12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>
        <f t="shared" si="17"/>
        <v>0</v>
      </c>
      <c r="R31" s="56"/>
    </row>
    <row r="32" spans="1:18" x14ac:dyDescent="0.2">
      <c r="A32" s="35" t="s">
        <v>82</v>
      </c>
      <c r="B32" s="127"/>
      <c r="C32" s="127"/>
      <c r="D32" s="12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>
        <f t="shared" si="17"/>
        <v>0</v>
      </c>
      <c r="R32" s="56"/>
    </row>
    <row r="33" spans="1:17" x14ac:dyDescent="0.2">
      <c r="A33" s="35" t="s">
        <v>83</v>
      </c>
      <c r="B33" s="127"/>
      <c r="C33" s="127"/>
      <c r="D33" s="12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>
        <f t="shared" si="17"/>
        <v>0</v>
      </c>
    </row>
    <row r="34" spans="1:17" x14ac:dyDescent="0.2">
      <c r="A34" s="35" t="s">
        <v>84</v>
      </c>
      <c r="B34" s="127"/>
      <c r="C34" s="127"/>
      <c r="D34" s="12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>
        <f t="shared" si="17"/>
        <v>0</v>
      </c>
    </row>
    <row r="35" spans="1:17" x14ac:dyDescent="0.2">
      <c r="A35" s="35" t="s">
        <v>85</v>
      </c>
      <c r="B35" s="127"/>
      <c r="C35" s="127"/>
      <c r="D35" s="12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>
        <f t="shared" si="17"/>
        <v>0</v>
      </c>
    </row>
    <row r="36" spans="1:17" x14ac:dyDescent="0.2">
      <c r="A36" s="35" t="s">
        <v>86</v>
      </c>
      <c r="B36" s="127"/>
      <c r="C36" s="127"/>
      <c r="D36" s="12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>
        <f t="shared" si="17"/>
        <v>0</v>
      </c>
    </row>
    <row r="37" spans="1:17" x14ac:dyDescent="0.2">
      <c r="A37" s="35" t="s">
        <v>87</v>
      </c>
      <c r="B37" s="127"/>
      <c r="C37" s="127"/>
      <c r="D37" s="12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9">
        <f t="shared" si="17"/>
        <v>0</v>
      </c>
    </row>
    <row r="38" spans="1:17" x14ac:dyDescent="0.2">
      <c r="A38" s="35" t="s">
        <v>88</v>
      </c>
      <c r="B38" s="127"/>
      <c r="C38" s="127"/>
      <c r="D38" s="12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9">
        <f t="shared" si="17"/>
        <v>0</v>
      </c>
    </row>
    <row r="39" spans="1:17" x14ac:dyDescent="0.2">
      <c r="A39" s="35" t="s">
        <v>89</v>
      </c>
      <c r="B39" s="127"/>
      <c r="C39" s="127"/>
      <c r="D39" s="12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9">
        <f t="shared" si="17"/>
        <v>0</v>
      </c>
    </row>
    <row r="40" spans="1:17" x14ac:dyDescent="0.2">
      <c r="A40" s="35" t="s">
        <v>90</v>
      </c>
      <c r="B40" s="127"/>
      <c r="C40" s="127"/>
      <c r="D40" s="128"/>
      <c r="E40" s="48">
        <f>Raty!$F12</f>
        <v>0</v>
      </c>
      <c r="F40" s="48">
        <f>Raty!$F$13</f>
        <v>0</v>
      </c>
      <c r="G40" s="48">
        <f>Raty!$F$14</f>
        <v>0</v>
      </c>
      <c r="H40" s="48">
        <f>Raty!$F$15</f>
        <v>0</v>
      </c>
      <c r="I40" s="48">
        <f>Raty!$F$16</f>
        <v>0</v>
      </c>
      <c r="J40" s="48">
        <f>Raty!$F$17</f>
        <v>0</v>
      </c>
      <c r="K40" s="48">
        <f>Raty!$F$18</f>
        <v>0</v>
      </c>
      <c r="L40" s="48">
        <f>Raty!$F$19</f>
        <v>0</v>
      </c>
      <c r="M40" s="48">
        <f>Raty!$F$20</f>
        <v>0</v>
      </c>
      <c r="N40" s="48">
        <f>Raty!$F$21</f>
        <v>0</v>
      </c>
      <c r="O40" s="48">
        <f>Raty!$F$22</f>
        <v>0</v>
      </c>
      <c r="P40" s="48">
        <f>Raty!$F$23</f>
        <v>0</v>
      </c>
      <c r="Q40" s="49">
        <f t="shared" si="17"/>
        <v>0</v>
      </c>
    </row>
    <row r="41" spans="1:17" ht="25.5" x14ac:dyDescent="0.2">
      <c r="A41" s="81" t="s">
        <v>91</v>
      </c>
      <c r="B41" s="127"/>
      <c r="C41" s="127"/>
      <c r="D41" s="12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9">
        <f t="shared" si="17"/>
        <v>0</v>
      </c>
    </row>
    <row r="42" spans="1:17" x14ac:dyDescent="0.2">
      <c r="A42" s="35" t="s">
        <v>92</v>
      </c>
      <c r="B42" s="127"/>
      <c r="C42" s="127"/>
      <c r="D42" s="12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>
        <f t="shared" si="17"/>
        <v>0</v>
      </c>
    </row>
    <row r="43" spans="1:17" x14ac:dyDescent="0.2">
      <c r="A43" s="35" t="s">
        <v>93</v>
      </c>
      <c r="B43" s="127"/>
      <c r="C43" s="127"/>
      <c r="D43" s="12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9">
        <f t="shared" si="17"/>
        <v>0</v>
      </c>
    </row>
    <row r="44" spans="1:17" ht="13.5" thickBot="1" x14ac:dyDescent="0.25">
      <c r="A44" s="38" t="s">
        <v>94</v>
      </c>
      <c r="B44" s="129"/>
      <c r="C44" s="129"/>
      <c r="D44" s="130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49">
        <f t="shared" si="17"/>
        <v>0</v>
      </c>
    </row>
    <row r="45" spans="1:17" ht="13.5" thickBot="1" x14ac:dyDescent="0.25">
      <c r="A45" s="39" t="s">
        <v>95</v>
      </c>
      <c r="B45" s="131"/>
      <c r="C45" s="131"/>
      <c r="D45" s="132"/>
      <c r="E45" s="50">
        <f>SUM(E25:E44)-E38</f>
        <v>0</v>
      </c>
      <c r="F45" s="50">
        <f t="shared" ref="F45:P45" si="19">SUM(F25:F44)-F38</f>
        <v>0</v>
      </c>
      <c r="G45" s="50">
        <f t="shared" si="19"/>
        <v>0</v>
      </c>
      <c r="H45" s="50">
        <f t="shared" si="19"/>
        <v>0</v>
      </c>
      <c r="I45" s="50">
        <f t="shared" si="19"/>
        <v>0</v>
      </c>
      <c r="J45" s="50">
        <f t="shared" si="19"/>
        <v>0</v>
      </c>
      <c r="K45" s="50">
        <f t="shared" si="19"/>
        <v>0</v>
      </c>
      <c r="L45" s="50">
        <f t="shared" si="19"/>
        <v>0</v>
      </c>
      <c r="M45" s="50">
        <f t="shared" si="19"/>
        <v>0</v>
      </c>
      <c r="N45" s="50">
        <f t="shared" si="19"/>
        <v>0</v>
      </c>
      <c r="O45" s="50">
        <f t="shared" si="19"/>
        <v>0</v>
      </c>
      <c r="P45" s="50">
        <f t="shared" si="19"/>
        <v>0</v>
      </c>
      <c r="Q45" s="50">
        <f>SUM(Q25:Q44)-Q38</f>
        <v>0</v>
      </c>
    </row>
    <row r="46" spans="1:17" ht="13.5" thickBot="1" x14ac:dyDescent="0.25">
      <c r="A46" s="39" t="s">
        <v>96</v>
      </c>
      <c r="B46" s="131"/>
      <c r="C46" s="131"/>
      <c r="D46" s="132"/>
      <c r="E46" s="50">
        <f>E23-E45</f>
        <v>0</v>
      </c>
      <c r="F46" s="50">
        <f t="shared" ref="F46:P46" si="20">F23-F45</f>
        <v>0</v>
      </c>
      <c r="G46" s="50">
        <f t="shared" si="20"/>
        <v>0</v>
      </c>
      <c r="H46" s="50">
        <f t="shared" si="20"/>
        <v>0</v>
      </c>
      <c r="I46" s="50">
        <f t="shared" si="20"/>
        <v>0</v>
      </c>
      <c r="J46" s="50">
        <f t="shared" si="20"/>
        <v>0</v>
      </c>
      <c r="K46" s="50">
        <f t="shared" si="20"/>
        <v>0</v>
      </c>
      <c r="L46" s="50">
        <f t="shared" si="20"/>
        <v>0</v>
      </c>
      <c r="M46" s="50">
        <f t="shared" si="20"/>
        <v>0</v>
      </c>
      <c r="N46" s="50">
        <f t="shared" si="20"/>
        <v>0</v>
      </c>
      <c r="O46" s="50">
        <f t="shared" si="20"/>
        <v>0</v>
      </c>
      <c r="P46" s="50">
        <f t="shared" si="20"/>
        <v>0</v>
      </c>
      <c r="Q46" s="50">
        <f>Q23-Q45</f>
        <v>0</v>
      </c>
    </row>
    <row r="47" spans="1:17" x14ac:dyDescent="0.2">
      <c r="A47" s="42" t="s">
        <v>97</v>
      </c>
      <c r="B47" s="133"/>
      <c r="C47" s="133"/>
      <c r="D47" s="134"/>
      <c r="E47" s="54">
        <f>SUM(E14:E20)-E45-E28+E38</f>
        <v>0</v>
      </c>
      <c r="F47" s="54">
        <f t="shared" ref="F47:P47" si="21">SUM(F14:F20)-F45-F28+F38</f>
        <v>0</v>
      </c>
      <c r="G47" s="54">
        <f t="shared" si="21"/>
        <v>0</v>
      </c>
      <c r="H47" s="54">
        <f t="shared" si="21"/>
        <v>0</v>
      </c>
      <c r="I47" s="54">
        <f t="shared" si="21"/>
        <v>0</v>
      </c>
      <c r="J47" s="54">
        <f t="shared" si="21"/>
        <v>0</v>
      </c>
      <c r="K47" s="54">
        <f t="shared" si="21"/>
        <v>0</v>
      </c>
      <c r="L47" s="54">
        <f t="shared" si="21"/>
        <v>0</v>
      </c>
      <c r="M47" s="54">
        <f t="shared" si="21"/>
        <v>0</v>
      </c>
      <c r="N47" s="54">
        <f t="shared" si="21"/>
        <v>0</v>
      </c>
      <c r="O47" s="54">
        <f t="shared" si="21"/>
        <v>0</v>
      </c>
      <c r="P47" s="54">
        <f t="shared" si="21"/>
        <v>0</v>
      </c>
      <c r="Q47" s="54">
        <f>SUM(Q14:Q20)-Q45-Q28+Q38</f>
        <v>0</v>
      </c>
    </row>
    <row r="48" spans="1:17" x14ac:dyDescent="0.2">
      <c r="A48" s="35" t="s">
        <v>98</v>
      </c>
      <c r="B48" s="127"/>
      <c r="C48" s="127"/>
      <c r="D48" s="128"/>
      <c r="E48" s="48">
        <f t="shared" ref="E48:Q48" si="22">IF(E47&lt;0,0,E47*18%)</f>
        <v>0</v>
      </c>
      <c r="F48" s="48">
        <f t="shared" si="22"/>
        <v>0</v>
      </c>
      <c r="G48" s="48">
        <f t="shared" si="22"/>
        <v>0</v>
      </c>
      <c r="H48" s="48">
        <f t="shared" si="22"/>
        <v>0</v>
      </c>
      <c r="I48" s="48">
        <f t="shared" si="22"/>
        <v>0</v>
      </c>
      <c r="J48" s="48">
        <f t="shared" si="22"/>
        <v>0</v>
      </c>
      <c r="K48" s="48">
        <f t="shared" si="22"/>
        <v>0</v>
      </c>
      <c r="L48" s="48">
        <f t="shared" si="22"/>
        <v>0</v>
      </c>
      <c r="M48" s="48">
        <f t="shared" si="22"/>
        <v>0</v>
      </c>
      <c r="N48" s="48">
        <f t="shared" si="22"/>
        <v>0</v>
      </c>
      <c r="O48" s="48">
        <f t="shared" si="22"/>
        <v>0</v>
      </c>
      <c r="P48" s="48">
        <f t="shared" si="22"/>
        <v>0</v>
      </c>
      <c r="Q48" s="48">
        <f t="shared" si="22"/>
        <v>0</v>
      </c>
    </row>
    <row r="49" spans="1:18" x14ac:dyDescent="0.2">
      <c r="A49" s="35" t="s">
        <v>99</v>
      </c>
      <c r="B49" s="127"/>
      <c r="C49" s="127"/>
      <c r="D49" s="12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9">
        <f t="shared" ref="Q49:Q55" si="23">SUM(E49:P49)</f>
        <v>0</v>
      </c>
      <c r="R49" s="2" t="s">
        <v>100</v>
      </c>
    </row>
    <row r="50" spans="1:18" x14ac:dyDescent="0.2">
      <c r="A50" s="38" t="s">
        <v>101</v>
      </c>
      <c r="B50" s="129"/>
      <c r="C50" s="129"/>
      <c r="D50" s="130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49">
        <f t="shared" si="23"/>
        <v>0</v>
      </c>
    </row>
    <row r="51" spans="1:18" x14ac:dyDescent="0.2">
      <c r="A51" s="38" t="s">
        <v>102</v>
      </c>
      <c r="B51" s="129"/>
      <c r="C51" s="129"/>
      <c r="D51" s="130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49">
        <f t="shared" si="23"/>
        <v>0</v>
      </c>
    </row>
    <row r="52" spans="1:18" ht="15" customHeight="1" x14ac:dyDescent="0.2">
      <c r="A52" s="38" t="s">
        <v>103</v>
      </c>
      <c r="B52" s="129"/>
      <c r="C52" s="129"/>
      <c r="D52" s="130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49">
        <f t="shared" si="23"/>
        <v>0</v>
      </c>
      <c r="R52" s="56"/>
    </row>
    <row r="53" spans="1:18" x14ac:dyDescent="0.2">
      <c r="A53" s="38" t="s">
        <v>104</v>
      </c>
      <c r="B53" s="129"/>
      <c r="C53" s="129"/>
      <c r="D53" s="130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49">
        <f t="shared" si="23"/>
        <v>0</v>
      </c>
    </row>
    <row r="54" spans="1:18" x14ac:dyDescent="0.2">
      <c r="A54" s="38" t="s">
        <v>105</v>
      </c>
      <c r="B54" s="129"/>
      <c r="C54" s="129"/>
      <c r="D54" s="130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49">
        <f t="shared" si="23"/>
        <v>0</v>
      </c>
    </row>
    <row r="55" spans="1:18" ht="12.75" customHeight="1" thickBot="1" x14ac:dyDescent="0.25">
      <c r="A55" s="38" t="s">
        <v>106</v>
      </c>
      <c r="B55" s="129"/>
      <c r="C55" s="129"/>
      <c r="D55" s="130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49">
        <f t="shared" si="23"/>
        <v>0</v>
      </c>
    </row>
    <row r="56" spans="1:18" ht="13.5" thickBot="1" x14ac:dyDescent="0.25">
      <c r="A56" s="41" t="s">
        <v>107</v>
      </c>
      <c r="B56" s="135"/>
      <c r="C56" s="135"/>
      <c r="D56" s="132"/>
      <c r="E56" s="50">
        <f>E46-SUM(E48:E54)+E55</f>
        <v>0</v>
      </c>
      <c r="F56" s="50">
        <f t="shared" ref="F56:P56" si="24">F46-SUM(F48:F54)+F55</f>
        <v>0</v>
      </c>
      <c r="G56" s="50">
        <f t="shared" si="24"/>
        <v>0</v>
      </c>
      <c r="H56" s="50">
        <f t="shared" si="24"/>
        <v>0</v>
      </c>
      <c r="I56" s="50">
        <f t="shared" si="24"/>
        <v>0</v>
      </c>
      <c r="J56" s="50">
        <f t="shared" si="24"/>
        <v>0</v>
      </c>
      <c r="K56" s="50">
        <f t="shared" si="24"/>
        <v>0</v>
      </c>
      <c r="L56" s="50">
        <f t="shared" si="24"/>
        <v>0</v>
      </c>
      <c r="M56" s="50">
        <f t="shared" si="24"/>
        <v>0</v>
      </c>
      <c r="N56" s="50">
        <f t="shared" si="24"/>
        <v>0</v>
      </c>
      <c r="O56" s="50">
        <f t="shared" si="24"/>
        <v>0</v>
      </c>
      <c r="P56" s="50">
        <f t="shared" si="24"/>
        <v>0</v>
      </c>
      <c r="Q56" s="50">
        <v>0</v>
      </c>
    </row>
    <row r="57" spans="1:18" ht="13.5" thickBot="1" x14ac:dyDescent="0.25">
      <c r="A57" s="40" t="s">
        <v>108</v>
      </c>
      <c r="B57" s="136"/>
      <c r="C57" s="136"/>
      <c r="D57" s="126"/>
      <c r="E57" s="51">
        <f>Raty!$E$12</f>
        <v>0</v>
      </c>
      <c r="F57" s="51">
        <f>Raty!$E$13</f>
        <v>0</v>
      </c>
      <c r="G57" s="51">
        <f>Raty!$E$14</f>
        <v>0</v>
      </c>
      <c r="H57" s="51">
        <f>Raty!$E$15</f>
        <v>0</v>
      </c>
      <c r="I57" s="51">
        <f>Raty!$E$16</f>
        <v>0</v>
      </c>
      <c r="J57" s="51">
        <f>Raty!$E$17</f>
        <v>0</v>
      </c>
      <c r="K57" s="51">
        <f>Raty!$E$18</f>
        <v>0</v>
      </c>
      <c r="L57" s="51">
        <f>Raty!$E$19</f>
        <v>0</v>
      </c>
      <c r="M57" s="51">
        <f>Raty!$E$20</f>
        <v>0</v>
      </c>
      <c r="N57" s="51">
        <f>Raty!$E$21</f>
        <v>0</v>
      </c>
      <c r="O57" s="51">
        <f>Raty!$E$22</f>
        <v>0</v>
      </c>
      <c r="P57" s="51">
        <f>Raty!$E$23</f>
        <v>0</v>
      </c>
      <c r="Q57" s="52">
        <f>SUM(E57:P57)</f>
        <v>0</v>
      </c>
    </row>
    <row r="58" spans="1:18" ht="13.5" thickBot="1" x14ac:dyDescent="0.25">
      <c r="A58" s="39" t="s">
        <v>109</v>
      </c>
      <c r="B58" s="131"/>
      <c r="C58" s="131"/>
      <c r="D58" s="132"/>
      <c r="E58" s="50">
        <f>E56-SUM(E57:E57)</f>
        <v>0</v>
      </c>
      <c r="F58" s="50">
        <f>F56-SUM(F57:F57)</f>
        <v>0</v>
      </c>
      <c r="G58" s="50">
        <f>G56-SUM(G57:G57)</f>
        <v>0</v>
      </c>
      <c r="H58" s="50">
        <f t="shared" ref="H58:O58" si="25">H56-SUM(H57:H57)</f>
        <v>0</v>
      </c>
      <c r="I58" s="50">
        <f t="shared" si="25"/>
        <v>0</v>
      </c>
      <c r="J58" s="50">
        <f t="shared" si="25"/>
        <v>0</v>
      </c>
      <c r="K58" s="50">
        <f t="shared" si="25"/>
        <v>0</v>
      </c>
      <c r="L58" s="50">
        <f t="shared" si="25"/>
        <v>0</v>
      </c>
      <c r="M58" s="50">
        <f t="shared" si="25"/>
        <v>0</v>
      </c>
      <c r="N58" s="50">
        <f t="shared" si="25"/>
        <v>0</v>
      </c>
      <c r="O58" s="50">
        <f t="shared" si="25"/>
        <v>0</v>
      </c>
      <c r="P58" s="50">
        <f>P56-SUM(P57:P57)</f>
        <v>0</v>
      </c>
      <c r="Q58" s="55">
        <v>0</v>
      </c>
    </row>
    <row r="59" spans="1:18" ht="13.5" thickBot="1" x14ac:dyDescent="0.25">
      <c r="A59" s="43" t="s">
        <v>110</v>
      </c>
      <c r="B59" s="137"/>
      <c r="C59" s="137"/>
      <c r="D59" s="138"/>
      <c r="E59" s="44" t="e">
        <f>E56/E57</f>
        <v>#DIV/0!</v>
      </c>
      <c r="F59" s="44" t="e">
        <f>F56/F57</f>
        <v>#DIV/0!</v>
      </c>
      <c r="G59" s="44" t="e">
        <f>G56/G57</f>
        <v>#DIV/0!</v>
      </c>
      <c r="H59" s="44" t="e">
        <f t="shared" ref="H59:O59" si="26">H56/H57</f>
        <v>#DIV/0!</v>
      </c>
      <c r="I59" s="44" t="e">
        <f t="shared" si="26"/>
        <v>#DIV/0!</v>
      </c>
      <c r="J59" s="44" t="e">
        <f>J56/J57</f>
        <v>#DIV/0!</v>
      </c>
      <c r="K59" s="44" t="e">
        <f t="shared" si="26"/>
        <v>#DIV/0!</v>
      </c>
      <c r="L59" s="44" t="e">
        <f t="shared" si="26"/>
        <v>#DIV/0!</v>
      </c>
      <c r="M59" s="44" t="e">
        <f>M56/M57</f>
        <v>#DIV/0!</v>
      </c>
      <c r="N59" s="44" t="e">
        <f t="shared" si="26"/>
        <v>#DIV/0!</v>
      </c>
      <c r="O59" s="44" t="e">
        <f t="shared" si="26"/>
        <v>#DIV/0!</v>
      </c>
      <c r="P59" s="44" t="e">
        <f>P56/P57</f>
        <v>#DIV/0!</v>
      </c>
      <c r="Q59" s="44" t="e">
        <f>Q56/Q57</f>
        <v>#DIV/0!</v>
      </c>
    </row>
    <row r="60" spans="1:18" x14ac:dyDescent="0.2">
      <c r="A60" s="119"/>
    </row>
    <row r="62" spans="1:18" x14ac:dyDescent="0.2">
      <c r="A62" s="120"/>
      <c r="J62" s="187"/>
      <c r="K62" s="187"/>
      <c r="L62" s="187"/>
      <c r="M62" s="187"/>
      <c r="N62" s="187"/>
      <c r="O62" s="187"/>
      <c r="P62" s="187"/>
    </row>
    <row r="63" spans="1:18" x14ac:dyDescent="0.2">
      <c r="A63" s="103" t="s">
        <v>111</v>
      </c>
      <c r="J63" s="188" t="s">
        <v>112</v>
      </c>
      <c r="K63" s="188"/>
      <c r="L63" s="188"/>
      <c r="M63" s="188"/>
      <c r="N63" s="188"/>
      <c r="O63" s="188"/>
      <c r="P63" s="188"/>
    </row>
    <row r="65" spans="1:17" x14ac:dyDescent="0.2">
      <c r="A65" s="185"/>
      <c r="B65" s="185"/>
      <c r="C65" s="185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</row>
    <row r="66" spans="1:17" x14ac:dyDescent="0.2">
      <c r="E66"/>
    </row>
  </sheetData>
  <mergeCells count="7">
    <mergeCell ref="B10:D10"/>
    <mergeCell ref="E10:Q10"/>
    <mergeCell ref="A1:Q2"/>
    <mergeCell ref="A65:Q65"/>
    <mergeCell ref="B4:N4"/>
    <mergeCell ref="J62:P62"/>
    <mergeCell ref="J63:P63"/>
  </mergeCells>
  <phoneticPr fontId="0" type="noConversion"/>
  <printOptions horizontalCentered="1"/>
  <pageMargins left="0.19685039370078741" right="3.937007874015748E-2" top="0.35433070866141736" bottom="0" header="0.31496062992125984" footer="0.31496062992125984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2"/>
  <sheetViews>
    <sheetView topLeftCell="B1" workbookViewId="0">
      <selection activeCell="L19" sqref="L19"/>
    </sheetView>
  </sheetViews>
  <sheetFormatPr defaultColWidth="11" defaultRowHeight="12.75" x14ac:dyDescent="0.2"/>
  <cols>
    <col min="1" max="1" width="4" style="57" hidden="1" customWidth="1"/>
    <col min="2" max="2" width="4.140625" style="57" customWidth="1"/>
    <col min="3" max="3" width="4" style="57" customWidth="1"/>
    <col min="4" max="5" width="14.7109375" style="57" customWidth="1"/>
    <col min="6" max="6" width="13.28515625" style="57" customWidth="1"/>
    <col min="7" max="7" width="15.85546875" style="57" customWidth="1"/>
    <col min="8" max="8" width="13.42578125" style="57" customWidth="1"/>
    <col min="9" max="9" width="10.42578125" style="57" customWidth="1"/>
    <col min="10" max="10" width="14.140625" style="57" customWidth="1"/>
    <col min="11" max="13" width="11" style="57"/>
    <col min="14" max="14" width="12.5703125" style="57" customWidth="1"/>
    <col min="15" max="16384" width="11" style="57"/>
  </cols>
  <sheetData>
    <row r="1" spans="1:36" x14ac:dyDescent="0.2">
      <c r="D1" s="58"/>
      <c r="E1" s="59"/>
      <c r="J1" s="82"/>
      <c r="K1" s="82"/>
    </row>
    <row r="2" spans="1:36" x14ac:dyDescent="0.2">
      <c r="D2" s="58"/>
      <c r="E2"/>
      <c r="F2" s="60"/>
      <c r="I2" s="59"/>
      <c r="J2" s="82"/>
      <c r="K2" s="82"/>
      <c r="L2" s="59"/>
    </row>
    <row r="3" spans="1:36" x14ac:dyDescent="0.2">
      <c r="A3" s="59"/>
      <c r="B3" s="59"/>
      <c r="C3" s="59"/>
      <c r="D3" s="59"/>
      <c r="E3" s="59"/>
      <c r="F3" s="59"/>
      <c r="G3" s="59"/>
      <c r="H3" s="59"/>
      <c r="I3" s="82"/>
      <c r="J3" s="82"/>
      <c r="K3" s="82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 ht="15" x14ac:dyDescent="0.2">
      <c r="A4" s="59"/>
      <c r="B4" s="59"/>
      <c r="C4" s="61"/>
      <c r="D4" s="59"/>
      <c r="E4" s="58" t="s">
        <v>113</v>
      </c>
      <c r="F4" s="62">
        <v>0</v>
      </c>
      <c r="G4" s="63" t="s">
        <v>114</v>
      </c>
      <c r="H4" s="58"/>
      <c r="I4" s="59"/>
      <c r="J4" s="82"/>
      <c r="K4" s="82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pans="1:36" ht="15" x14ac:dyDescent="0.2">
      <c r="A5" s="59"/>
      <c r="B5" s="59"/>
      <c r="C5" s="61"/>
      <c r="D5" s="59"/>
      <c r="E5" s="58" t="s">
        <v>115</v>
      </c>
      <c r="F5" s="64">
        <v>60</v>
      </c>
      <c r="G5" s="63" t="s">
        <v>116</v>
      </c>
      <c r="H5" s="65"/>
      <c r="I5" s="59"/>
      <c r="J5" s="82"/>
      <c r="K5" s="82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pans="1:36" ht="15" x14ac:dyDescent="0.2">
      <c r="A6" s="59"/>
      <c r="B6" s="59"/>
      <c r="C6" s="61"/>
      <c r="D6" s="59"/>
      <c r="E6" s="58" t="s">
        <v>117</v>
      </c>
      <c r="F6" s="66">
        <v>0.02</v>
      </c>
      <c r="G6" s="59"/>
      <c r="H6" s="61"/>
      <c r="I6" s="59"/>
      <c r="J6" s="82"/>
      <c r="K6" s="82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pans="1:36" x14ac:dyDescent="0.2">
      <c r="A7" s="59"/>
      <c r="B7" s="59"/>
      <c r="C7"/>
      <c r="D7" s="59"/>
      <c r="E7"/>
      <c r="F7" s="59"/>
      <c r="G7" s="67" t="s">
        <v>118</v>
      </c>
      <c r="H7" s="68">
        <v>1</v>
      </c>
      <c r="I7" s="59"/>
      <c r="J7" s="82"/>
      <c r="K7" s="82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</row>
    <row r="8" spans="1:36" x14ac:dyDescent="0.2">
      <c r="A8" s="59"/>
      <c r="B8" s="59"/>
      <c r="C8" s="61"/>
      <c r="D8" s="59"/>
      <c r="E8" s="58"/>
      <c r="F8" s="69"/>
      <c r="G8" s="67" t="s">
        <v>119</v>
      </c>
      <c r="H8" s="68">
        <v>0</v>
      </c>
      <c r="I8" s="59"/>
      <c r="J8" s="82"/>
      <c r="K8" s="82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pans="1:36" x14ac:dyDescent="0.2">
      <c r="A9" s="59"/>
      <c r="B9" s="59"/>
      <c r="C9" s="61"/>
      <c r="D9" s="59"/>
      <c r="E9" s="70"/>
      <c r="F9" s="59"/>
      <c r="G9" s="71"/>
      <c r="H9" s="59"/>
      <c r="I9" s="59"/>
      <c r="J9" s="82"/>
      <c r="K9" s="82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pans="1:36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</row>
    <row r="11" spans="1:36" x14ac:dyDescent="0.2">
      <c r="A11" s="59"/>
      <c r="B11" s="59"/>
      <c r="C11" s="72" t="s">
        <v>120</v>
      </c>
      <c r="D11" s="72" t="s">
        <v>121</v>
      </c>
      <c r="E11" s="72" t="s">
        <v>122</v>
      </c>
      <c r="F11" s="72" t="s">
        <v>123</v>
      </c>
      <c r="G11" s="72" t="s">
        <v>124</v>
      </c>
      <c r="H11" s="59"/>
      <c r="I11" s="59"/>
      <c r="J11" s="59"/>
      <c r="K11" s="76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</row>
    <row r="12" spans="1:36" x14ac:dyDescent="0.2">
      <c r="A12" s="59">
        <v>1</v>
      </c>
      <c r="B12" s="59"/>
      <c r="C12" s="74">
        <f t="shared" ref="C12:C75" si="0">IF(A12&gt;$F$5,"",A12)</f>
        <v>1</v>
      </c>
      <c r="D12" s="73">
        <f>IF(A12&gt;$F$5,"",IF(H7=1,-PMT($F$6/12,$F$5,$F$4),(E12+F12)))</f>
        <v>0</v>
      </c>
      <c r="E12" s="73">
        <f>IF(H8&gt;=C12,0,IF($H$7=1,$D12-$F12,K12))</f>
        <v>0</v>
      </c>
      <c r="F12" s="73">
        <f>($F$4*($F$6/12))</f>
        <v>0</v>
      </c>
      <c r="G12" s="73">
        <f>IF(A12&gt;$F$5,"",($F$4-E12))</f>
        <v>0</v>
      </c>
      <c r="H12" s="75"/>
      <c r="I12" s="76"/>
      <c r="J12" s="59"/>
      <c r="K12" s="76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</row>
    <row r="13" spans="1:36" x14ac:dyDescent="0.2">
      <c r="A13" s="59">
        <f t="shared" ref="A13:A76" si="1">A12+1</f>
        <v>2</v>
      </c>
      <c r="B13" s="59"/>
      <c r="C13" s="74">
        <f t="shared" si="0"/>
        <v>2</v>
      </c>
      <c r="D13" s="73">
        <f>IF(A13&gt;$F$5,IF(A13=$F$5+1,SUM(D$12:D12),""),IF($H$7=1,-PMT($F$6/12,$F$5,$F$4),(E13+F13)))</f>
        <v>0</v>
      </c>
      <c r="E13" s="73">
        <f>IF($H$8&gt;=C13,0,IF(A13&gt;=$F$5,IF(A13&gt;$F$5,IF(A13&gt;$F$5+1,"",SUM(E$12:E12)),G12),IF($H$7=1,D13-F13,$K$12)))</f>
        <v>0</v>
      </c>
      <c r="F13" s="73">
        <f>IF(A13&gt;$F$5,IF(A13=$F$5+1,SUM(F$12:F12),""),(G12*($F$6/12)))</f>
        <v>0</v>
      </c>
      <c r="G13" s="73">
        <f t="shared" ref="G13:G76" si="2">IF(A13&gt;$F$5,"",(G12-E13))</f>
        <v>0</v>
      </c>
      <c r="H13" s="76"/>
      <c r="I13" s="59"/>
      <c r="J13" s="59"/>
      <c r="K13" s="59"/>
      <c r="L13" s="59"/>
      <c r="M13" s="83"/>
      <c r="N13" s="84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</row>
    <row r="14" spans="1:36" x14ac:dyDescent="0.2">
      <c r="A14" s="59">
        <f t="shared" si="1"/>
        <v>3</v>
      </c>
      <c r="B14" s="59"/>
      <c r="C14" s="74">
        <f t="shared" si="0"/>
        <v>3</v>
      </c>
      <c r="D14" s="73">
        <f>IF(A14&gt;$F$5,IF(A14=$F$5+1,SUM(D$12:D13),""),IF($H$7=1,-PMT($F$6/12,$F$5,$F$4),(E14+F14)))</f>
        <v>0</v>
      </c>
      <c r="E14" s="73">
        <f>IF($H$8&gt;=C14,0,IF(A14&gt;=$F$5,IF(A14&gt;$F$5,IF(A14&gt;$F$5+1,"",SUM(E$12:E13)),G13),IF($H$7=1,D14-F14,$K$12)))</f>
        <v>0</v>
      </c>
      <c r="F14" s="73">
        <f>IF(A14&gt;$F$5,IF(A14=$F$5+1,SUM(F$12:F13),""),(G13*($F$6/12)))</f>
        <v>0</v>
      </c>
      <c r="G14" s="73">
        <f t="shared" si="2"/>
        <v>0</v>
      </c>
      <c r="H14" s="76"/>
      <c r="I14" s="59"/>
      <c r="J14" s="59"/>
      <c r="K14" s="59"/>
      <c r="L14" s="59"/>
      <c r="M14" s="83"/>
      <c r="N14" s="84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</row>
    <row r="15" spans="1:36" x14ac:dyDescent="0.2">
      <c r="A15" s="59">
        <f t="shared" si="1"/>
        <v>4</v>
      </c>
      <c r="B15" s="59"/>
      <c r="C15" s="74">
        <f t="shared" si="0"/>
        <v>4</v>
      </c>
      <c r="D15" s="73">
        <f>IF(A15&gt;$F$5,IF(A15=$F$5+1,SUM(D$12:D14),""),IF($H$7=1,-PMT($F$6/12,$F$5,$F$4),(E15+F15)))</f>
        <v>0</v>
      </c>
      <c r="E15" s="73">
        <f>IF($H$8&gt;=C15,0,IF(A15&gt;=$F$5,IF(A15&gt;$F$5,IF(A15&gt;$F$5+1,"",SUM(E$12:E14)),G14),IF($H$7=1,D15-F15,$K$12)))</f>
        <v>0</v>
      </c>
      <c r="F15" s="73">
        <f>IF(A15&gt;$F$5,IF(A15=$F$5+1,SUM(F$12:F14),""),(G14*($F$6/12)))</f>
        <v>0</v>
      </c>
      <c r="G15" s="73">
        <f t="shared" si="2"/>
        <v>0</v>
      </c>
      <c r="H15" s="76"/>
      <c r="I15" s="59"/>
      <c r="J15" s="59"/>
      <c r="K15" s="59"/>
      <c r="L15" s="59"/>
      <c r="M15" s="83"/>
      <c r="N15" s="84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</row>
    <row r="16" spans="1:36" x14ac:dyDescent="0.2">
      <c r="A16" s="59">
        <f t="shared" si="1"/>
        <v>5</v>
      </c>
      <c r="B16" s="59"/>
      <c r="C16" s="74">
        <f t="shared" si="0"/>
        <v>5</v>
      </c>
      <c r="D16" s="73">
        <f>IF(A16&gt;$F$5,IF(A16=$F$5+1,SUM(D$12:D15),""),IF($H$7=1,-PMT($F$6/12,$F$5,$F$4),(E16+F16)))</f>
        <v>0</v>
      </c>
      <c r="E16" s="73">
        <f>IF($H$8&gt;=C16,0,IF(A16&gt;=$F$5,IF(A16&gt;$F$5,IF(A16&gt;$F$5+1,"",SUM(E$12:E15)),G15),IF($H$7=1,D16-F16,$K$12)))</f>
        <v>0</v>
      </c>
      <c r="F16" s="73">
        <f>IF(A16&gt;$F$5,IF(A16=$F$5+1,SUM(F$12:F15),""),(G15*($F$6/12)))</f>
        <v>0</v>
      </c>
      <c r="G16" s="73">
        <f t="shared" si="2"/>
        <v>0</v>
      </c>
      <c r="H16" s="76"/>
      <c r="I16" s="59"/>
      <c r="J16" s="59"/>
      <c r="K16" s="59"/>
      <c r="L16" s="59"/>
      <c r="M16" s="83"/>
      <c r="N16" s="84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</row>
    <row r="17" spans="1:36" x14ac:dyDescent="0.2">
      <c r="A17" s="59">
        <f t="shared" si="1"/>
        <v>6</v>
      </c>
      <c r="B17" s="59"/>
      <c r="C17" s="74">
        <f t="shared" si="0"/>
        <v>6</v>
      </c>
      <c r="D17" s="73">
        <f>IF(A17&gt;$F$5,IF(A17=$F$5+1,SUM(D$12:D16),""),IF($H$7=1,-PMT($F$6/12,$F$5,$F$4),(E17+F17)))</f>
        <v>0</v>
      </c>
      <c r="E17" s="73">
        <f>IF($H$8&gt;=C17,0,IF(A17&gt;=$F$5,IF(A17&gt;$F$5,IF(A17&gt;$F$5+1,"",SUM(E$12:E16)),G16),IF($H$7=1,D17-F17,$K$12)))</f>
        <v>0</v>
      </c>
      <c r="F17" s="73">
        <f>IF(A17&gt;$F$5,IF(A17=$F$5+1,SUM(F$12:F16),""),(G16*($F$6/12)))</f>
        <v>0</v>
      </c>
      <c r="G17" s="73">
        <f t="shared" si="2"/>
        <v>0</v>
      </c>
      <c r="H17" s="76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</row>
    <row r="18" spans="1:36" x14ac:dyDescent="0.2">
      <c r="A18" s="59">
        <f t="shared" si="1"/>
        <v>7</v>
      </c>
      <c r="B18" s="59"/>
      <c r="C18" s="74">
        <f t="shared" si="0"/>
        <v>7</v>
      </c>
      <c r="D18" s="73">
        <f>IF(A18&gt;$F$5,IF(A18=$F$5+1,SUM(D$12:D17),""),IF($H$7=1,-PMT($F$6/12,$F$5,$F$4),(E18+F18)))</f>
        <v>0</v>
      </c>
      <c r="E18" s="73">
        <f>IF($H$8&gt;=C18,0,IF(A18&gt;=$F$5,IF(A18&gt;$F$5,IF(A18&gt;$F$5+1,"",SUM(E$12:E17)),G17),IF($H$7=1,D18-F18,$K$12)))</f>
        <v>0</v>
      </c>
      <c r="F18" s="73">
        <f>IF(A18&gt;$F$5,IF(A18=$F$5+1,SUM(F$12:F17),""),(G17*($F$6/12)))</f>
        <v>0</v>
      </c>
      <c r="G18" s="73">
        <f t="shared" si="2"/>
        <v>0</v>
      </c>
      <c r="H18" s="76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</row>
    <row r="19" spans="1:36" x14ac:dyDescent="0.2">
      <c r="A19" s="59">
        <f t="shared" si="1"/>
        <v>8</v>
      </c>
      <c r="B19" s="59"/>
      <c r="C19" s="74">
        <f t="shared" si="0"/>
        <v>8</v>
      </c>
      <c r="D19" s="73">
        <f>IF(A19&gt;$F$5,IF(A19=$F$5+1,SUM(D$12:D18),""),IF($H$7=1,-PMT($F$6/12,$F$5,$F$4),(E19+F19)))</f>
        <v>0</v>
      </c>
      <c r="E19" s="73">
        <f>IF($H$8&gt;=C19,0,IF(A19&gt;=$F$5,IF(A19&gt;$F$5,IF(A19&gt;$F$5+1,"",SUM(E$12:E18)),G18),IF($H$7=1,D19-F19,$K$12)))</f>
        <v>0</v>
      </c>
      <c r="F19" s="73">
        <f>IF(A19&gt;$F$5,IF(A19=$F$5+1,SUM(F$12:F18),""),(G18*($F$6/12)))</f>
        <v>0</v>
      </c>
      <c r="G19" s="73">
        <f t="shared" si="2"/>
        <v>0</v>
      </c>
      <c r="H19" s="76"/>
      <c r="I19" s="77"/>
      <c r="J19" s="59"/>
      <c r="K19" s="59"/>
      <c r="L19" s="76"/>
      <c r="M19" s="59"/>
      <c r="N19" s="76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</row>
    <row r="20" spans="1:36" x14ac:dyDescent="0.2">
      <c r="A20" s="59">
        <f t="shared" si="1"/>
        <v>9</v>
      </c>
      <c r="B20" s="59"/>
      <c r="C20" s="74">
        <f t="shared" si="0"/>
        <v>9</v>
      </c>
      <c r="D20" s="73">
        <f>IF(A20&gt;$F$5,IF(A20=$F$5+1,SUM(D$12:D19),""),IF($H$7=1,-PMT($F$6/12,$F$5,$F$4),(E20+F20)))</f>
        <v>0</v>
      </c>
      <c r="E20" s="73">
        <f>IF($H$8&gt;=C20,0,IF(A20&gt;=$F$5,IF(A20&gt;$F$5,IF(A20&gt;$F$5+1,"",SUM(E$12:E19)),G19),IF($H$7=1,D20-F20,$K$12)))</f>
        <v>0</v>
      </c>
      <c r="F20" s="73">
        <f>IF(A20&gt;$F$5,IF(A20=$F$5+1,SUM(F$12:F19),""),(G19*($F$6/12)))</f>
        <v>0</v>
      </c>
      <c r="G20" s="73">
        <f t="shared" si="2"/>
        <v>0</v>
      </c>
      <c r="H20" s="76"/>
      <c r="I20" s="59"/>
      <c r="J20" s="59"/>
      <c r="K20" s="59"/>
      <c r="L20" s="76"/>
      <c r="M20" s="59"/>
      <c r="N20" s="76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</row>
    <row r="21" spans="1:36" x14ac:dyDescent="0.2">
      <c r="A21" s="59">
        <f t="shared" si="1"/>
        <v>10</v>
      </c>
      <c r="B21" s="59"/>
      <c r="C21" s="74">
        <f t="shared" si="0"/>
        <v>10</v>
      </c>
      <c r="D21" s="73">
        <f>IF(A21&gt;$F$5,IF(A21=$F$5+1,SUM(D$12:D20),""),IF($H$7=1,-PMT($F$6/12,$F$5,$F$4),(E21+F21)))</f>
        <v>0</v>
      </c>
      <c r="E21" s="73">
        <f>IF($H$8&gt;=C21,0,IF(A21&gt;=$F$5,IF(A21&gt;$F$5,IF(A21&gt;$F$5+1,"",SUM(E$12:E20)),G20),IF($H$7=1,D21-F21,$K$12)))</f>
        <v>0</v>
      </c>
      <c r="F21" s="73">
        <f>IF(A21&gt;$F$5,IF(A21=$F$5+1,SUM(F$12:F20),""),(G20*($F$6/12)))</f>
        <v>0</v>
      </c>
      <c r="G21" s="73">
        <f t="shared" si="2"/>
        <v>0</v>
      </c>
      <c r="H21" s="76"/>
      <c r="I21" s="59"/>
      <c r="J21" s="59"/>
      <c r="K21" s="59"/>
      <c r="L21" s="76"/>
      <c r="M21" s="59"/>
      <c r="N21" s="76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</row>
    <row r="22" spans="1:36" x14ac:dyDescent="0.2">
      <c r="A22" s="59">
        <f t="shared" si="1"/>
        <v>11</v>
      </c>
      <c r="B22" s="59"/>
      <c r="C22" s="74">
        <f t="shared" si="0"/>
        <v>11</v>
      </c>
      <c r="D22" s="73">
        <f>IF(A22&gt;$F$5,IF(A22=$F$5+1,SUM(D$12:D21),""),IF($H$7=1,-PMT($F$6/12,$F$5,$F$4),(E22+F22)))</f>
        <v>0</v>
      </c>
      <c r="E22" s="73">
        <f>IF($H$8&gt;=C22,0,IF(A22&gt;=$F$5,IF(A22&gt;$F$5,IF(A22&gt;$F$5+1,"",SUM(E$12:E21)),G21),IF($H$7=1,D22-F22,$K$12)))</f>
        <v>0</v>
      </c>
      <c r="F22" s="73">
        <f>IF(A22&gt;$F$5,IF(A22=$F$5+1,SUM(F$12:F21),""),(G21*($F$6/12)))</f>
        <v>0</v>
      </c>
      <c r="G22" s="73">
        <f t="shared" si="2"/>
        <v>0</v>
      </c>
      <c r="H22" s="76"/>
      <c r="I22" s="59"/>
      <c r="J22" s="59"/>
      <c r="K22" s="59"/>
      <c r="L22" s="76"/>
      <c r="M22" s="59"/>
      <c r="N22" s="76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</row>
    <row r="23" spans="1:36" x14ac:dyDescent="0.2">
      <c r="A23" s="59">
        <f t="shared" si="1"/>
        <v>12</v>
      </c>
      <c r="B23" s="59"/>
      <c r="C23" s="74">
        <f t="shared" si="0"/>
        <v>12</v>
      </c>
      <c r="D23" s="73">
        <f>IF(A23&gt;$F$5,IF(A23=$F$5+1,SUM(D$12:D22),""),IF($H$7=1,-PMT($F$6/12,$F$5,$F$4),(E23+F23)))</f>
        <v>0</v>
      </c>
      <c r="E23" s="73">
        <f>IF($H$8&gt;=C23,0,IF(A23&gt;=$F$5,IF(A23&gt;$F$5,IF(A23&gt;$F$5+1,"",SUM(E$12:E22)),G22),IF($H$7=1,D23-F23,$K$12)))</f>
        <v>0</v>
      </c>
      <c r="F23" s="73">
        <f>IF(A23&gt;$F$5,IF(A23=$F$5+1,SUM(F$12:F22),""),(G22*($F$6/12)))</f>
        <v>0</v>
      </c>
      <c r="G23" s="73">
        <f t="shared" si="2"/>
        <v>0</v>
      </c>
      <c r="H23" s="76"/>
      <c r="I23" s="59"/>
      <c r="J23" s="59"/>
      <c r="K23" s="59"/>
      <c r="L23" s="76"/>
      <c r="M23" s="59"/>
      <c r="N23" s="76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</row>
    <row r="24" spans="1:36" x14ac:dyDescent="0.2">
      <c r="A24" s="59">
        <f t="shared" si="1"/>
        <v>13</v>
      </c>
      <c r="B24" s="59"/>
      <c r="C24" s="74">
        <f t="shared" si="0"/>
        <v>13</v>
      </c>
      <c r="D24" s="73">
        <f>IF(A24&gt;$F$5,IF(A24=$F$5+1,SUM(D$12:D23),""),IF($H$7=1,-PMT($F$6/12,$F$5,$F$4),(E24+F24)))</f>
        <v>0</v>
      </c>
      <c r="E24" s="73">
        <f>IF(A24&gt;=$F$5,IF(A24&gt;$F$5,IF(A24&gt;$F$5+1,"",SUM(E$12:E23)),G23),IF($H$7=1,D24-F24,E23))</f>
        <v>0</v>
      </c>
      <c r="F24" s="73">
        <f>IF(A24&gt;$F$5,IF(A24=$F$5+1,SUM(F$12:F23),""),(G23*($F$6/12)))</f>
        <v>0</v>
      </c>
      <c r="G24" s="73">
        <f t="shared" si="2"/>
        <v>0</v>
      </c>
      <c r="H24" s="76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</row>
    <row r="25" spans="1:36" x14ac:dyDescent="0.2">
      <c r="A25" s="59">
        <f t="shared" si="1"/>
        <v>14</v>
      </c>
      <c r="B25" s="59"/>
      <c r="C25" s="74">
        <f t="shared" si="0"/>
        <v>14</v>
      </c>
      <c r="D25" s="73">
        <f>IF(A25&gt;$F$5,IF(A25=$F$5+1,SUM(D$12:D24),""),IF($H$7=1,-PMT($F$6/12,$F$5,$F$4),(E25+F25)))</f>
        <v>0</v>
      </c>
      <c r="E25" s="73">
        <f>IF(A25&gt;=$F$5,IF(A25&gt;$F$5,IF(A25&gt;$F$5+1,"",SUM(E$12:E24)),G24),IF($H$7=1,D25-F25,E24))</f>
        <v>0</v>
      </c>
      <c r="F25" s="73">
        <f>IF(A25&gt;$F$5,IF(A25=$F$5+1,SUM(F$12:F24),""),(G24*($F$6/12)))</f>
        <v>0</v>
      </c>
      <c r="G25" s="73">
        <f t="shared" si="2"/>
        <v>0</v>
      </c>
      <c r="H25" s="76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</row>
    <row r="26" spans="1:36" x14ac:dyDescent="0.2">
      <c r="A26" s="59">
        <f t="shared" si="1"/>
        <v>15</v>
      </c>
      <c r="B26" s="59"/>
      <c r="C26" s="74">
        <f t="shared" si="0"/>
        <v>15</v>
      </c>
      <c r="D26" s="73">
        <f>IF(A26&gt;$F$5,IF(A26=$F$5+1,SUM(D$12:D25),""),IF($H$7=1,-PMT($F$6/12,$F$5,$F$4),(E26+F26)))</f>
        <v>0</v>
      </c>
      <c r="E26" s="73">
        <f>IF(A26&gt;=$F$5,IF(A26&gt;$F$5,IF(A26&gt;$F$5+1,"",SUM(E$12:E25)),G25),IF($H$7=1,D26-F26,E25))</f>
        <v>0</v>
      </c>
      <c r="F26" s="73">
        <f>IF(A26&gt;$F$5,IF(A26=$F$5+1,SUM(F$12:F25),""),(G25*($F$6/12)))</f>
        <v>0</v>
      </c>
      <c r="G26" s="73">
        <f t="shared" si="2"/>
        <v>0</v>
      </c>
      <c r="H26" s="76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</row>
    <row r="27" spans="1:36" x14ac:dyDescent="0.2">
      <c r="A27" s="59">
        <f t="shared" si="1"/>
        <v>16</v>
      </c>
      <c r="B27" s="59"/>
      <c r="C27" s="74">
        <f t="shared" si="0"/>
        <v>16</v>
      </c>
      <c r="D27" s="73">
        <f>IF(A27&gt;$F$5,IF(A27=$F$5+1,SUM(D$12:D26),""),IF($H$7=1,-PMT($F$6/12,$F$5,$F$4),(E27+F27)))</f>
        <v>0</v>
      </c>
      <c r="E27" s="73">
        <f>IF(A27&gt;=$F$5,IF(A27&gt;$F$5,IF(A27&gt;$F$5+1,"",SUM(E$12:E26)),G26),IF($H$7=1,D27-F27,E26))</f>
        <v>0</v>
      </c>
      <c r="F27" s="73">
        <f>IF(A27&gt;$F$5,IF(A27=$F$5+1,SUM(F$12:F26),""),(G26*($F$6/12)))</f>
        <v>0</v>
      </c>
      <c r="G27" s="73">
        <f t="shared" si="2"/>
        <v>0</v>
      </c>
      <c r="H27" s="76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</row>
    <row r="28" spans="1:36" x14ac:dyDescent="0.2">
      <c r="A28" s="59">
        <f t="shared" si="1"/>
        <v>17</v>
      </c>
      <c r="B28" s="59"/>
      <c r="C28" s="74">
        <f t="shared" si="0"/>
        <v>17</v>
      </c>
      <c r="D28" s="73">
        <f>IF(A28&gt;$F$5,IF(A28=$F$5+1,SUM(D$12:D27),""),IF($H$7=1,-PMT($F$6/12,$F$5,$F$4),(E28+F28)))</f>
        <v>0</v>
      </c>
      <c r="E28" s="73">
        <f>IF(A28&gt;=$F$5,IF(A28&gt;$F$5,IF(A28&gt;$F$5+1,"",SUM(E$12:E27)),G27),IF($H$7=1,D28-F28,E27))</f>
        <v>0</v>
      </c>
      <c r="F28" s="73">
        <f>IF(A28&gt;$F$5,IF(A28=$F$5+1,SUM(F$12:F27),""),(G27*($F$6/12)))</f>
        <v>0</v>
      </c>
      <c r="G28" s="73">
        <f t="shared" si="2"/>
        <v>0</v>
      </c>
      <c r="H28" s="76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</row>
    <row r="29" spans="1:36" x14ac:dyDescent="0.2">
      <c r="A29" s="59">
        <f t="shared" si="1"/>
        <v>18</v>
      </c>
      <c r="B29" s="59"/>
      <c r="C29" s="74">
        <f t="shared" si="0"/>
        <v>18</v>
      </c>
      <c r="D29" s="73">
        <f>IF(A29&gt;$F$5,IF(A29=$F$5+1,SUM(D$12:D28),""),IF($H$7=1,-PMT($F$6/12,$F$5,$F$4),(E29+F29)))</f>
        <v>0</v>
      </c>
      <c r="E29" s="73">
        <f>IF(A29&gt;=$F$5,IF(A29&gt;$F$5,IF(A29&gt;$F$5+1,"",SUM(E$12:E28)),G28),IF($H$7=1,D29-F29,E28))</f>
        <v>0</v>
      </c>
      <c r="F29" s="73">
        <f>IF(A29&gt;$F$5,IF(A29=$F$5+1,SUM(F$12:F28),""),(G28*($F$6/12)))</f>
        <v>0</v>
      </c>
      <c r="G29" s="73">
        <f t="shared" si="2"/>
        <v>0</v>
      </c>
      <c r="H29" s="76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</row>
    <row r="30" spans="1:36" x14ac:dyDescent="0.2">
      <c r="A30" s="59">
        <f t="shared" si="1"/>
        <v>19</v>
      </c>
      <c r="B30" s="59"/>
      <c r="C30" s="74">
        <f t="shared" si="0"/>
        <v>19</v>
      </c>
      <c r="D30" s="73">
        <f>IF(A30&gt;$F$5,IF(A30=$F$5+1,SUM(D$12:D29),""),IF($H$7=1,-PMT($F$6/12,$F$5,$F$4),(E30+F30)))</f>
        <v>0</v>
      </c>
      <c r="E30" s="73">
        <f>IF(A30&gt;=$F$5,IF(A30&gt;$F$5,IF(A30&gt;$F$5+1,"",SUM(E$12:E29)),G29),IF($H$7=1,D30-F30,E29))</f>
        <v>0</v>
      </c>
      <c r="F30" s="73">
        <f>IF(A30&gt;$F$5,IF(A30=$F$5+1,SUM(F$12:F29),""),(G29*($F$6/12)))</f>
        <v>0</v>
      </c>
      <c r="G30" s="73">
        <f t="shared" si="2"/>
        <v>0</v>
      </c>
      <c r="H30" s="76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</row>
    <row r="31" spans="1:36" x14ac:dyDescent="0.2">
      <c r="A31" s="59">
        <f t="shared" si="1"/>
        <v>20</v>
      </c>
      <c r="B31" s="59"/>
      <c r="C31" s="74">
        <f t="shared" si="0"/>
        <v>20</v>
      </c>
      <c r="D31" s="73">
        <f>IF(A31&gt;$F$5,IF(A31=$F$5+1,SUM(D$12:D30),""),IF($H$7=1,-PMT($F$6/12,$F$5,$F$4),(E31+F31)))</f>
        <v>0</v>
      </c>
      <c r="E31" s="73">
        <f>IF(A31&gt;=$F$5,IF(A31&gt;$F$5,IF(A31&gt;$F$5+1,"",SUM(E$12:E30)),G30),IF($H$7=1,D31-F31,E30))</f>
        <v>0</v>
      </c>
      <c r="F31" s="73">
        <f>IF(A31&gt;$F$5,IF(A31=$F$5+1,SUM(F$12:F30),""),(G30*($F$6/12)))</f>
        <v>0</v>
      </c>
      <c r="G31" s="73">
        <f t="shared" si="2"/>
        <v>0</v>
      </c>
      <c r="H31" s="76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</row>
    <row r="32" spans="1:36" x14ac:dyDescent="0.2">
      <c r="A32" s="59">
        <f t="shared" si="1"/>
        <v>21</v>
      </c>
      <c r="B32" s="59"/>
      <c r="C32" s="74">
        <f t="shared" si="0"/>
        <v>21</v>
      </c>
      <c r="D32" s="73">
        <f>IF(A32&gt;$F$5,IF(A32=$F$5+1,SUM(D$12:D31),""),IF($H$7=1,-PMT($F$6/12,$F$5,$F$4),(E32+F32)))</f>
        <v>0</v>
      </c>
      <c r="E32" s="73">
        <f>IF(A32&gt;=$F$5,IF(A32&gt;$F$5,IF(A32&gt;$F$5+1,"",SUM(E$12:E31)),G31),IF($H$7=1,D32-F32,E31))</f>
        <v>0</v>
      </c>
      <c r="F32" s="73">
        <f>IF(A32&gt;$F$5,IF(A32=$F$5+1,SUM(F$12:F31),""),(G31*($F$6/12)))</f>
        <v>0</v>
      </c>
      <c r="G32" s="73">
        <f t="shared" si="2"/>
        <v>0</v>
      </c>
      <c r="H32" s="76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</row>
    <row r="33" spans="1:36" x14ac:dyDescent="0.2">
      <c r="A33" s="59">
        <f t="shared" si="1"/>
        <v>22</v>
      </c>
      <c r="B33" s="59"/>
      <c r="C33" s="74">
        <f t="shared" si="0"/>
        <v>22</v>
      </c>
      <c r="D33" s="73">
        <f>IF(A33&gt;$F$5,IF(A33=$F$5+1,SUM(D$12:D32),""),IF($H$7=1,-PMT($F$6/12,$F$5,$F$4),(E33+F33)))</f>
        <v>0</v>
      </c>
      <c r="E33" s="73">
        <f>IF(A33&gt;=$F$5,IF(A33&gt;$F$5,IF(A33&gt;$F$5+1,"",SUM(E$12:E32)),G32),IF($H$7=1,D33-F33,E32))</f>
        <v>0</v>
      </c>
      <c r="F33" s="73">
        <f>IF(A33&gt;$F$5,IF(A33=$F$5+1,SUM(F$12:F32),""),(G32*($F$6/12)))</f>
        <v>0</v>
      </c>
      <c r="G33" s="73">
        <f t="shared" si="2"/>
        <v>0</v>
      </c>
      <c r="H33" s="76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</row>
    <row r="34" spans="1:36" x14ac:dyDescent="0.2">
      <c r="A34" s="59">
        <f t="shared" si="1"/>
        <v>23</v>
      </c>
      <c r="B34" s="59"/>
      <c r="C34" s="74">
        <f t="shared" si="0"/>
        <v>23</v>
      </c>
      <c r="D34" s="73">
        <f>IF(A34&gt;$F$5,IF(A34=$F$5+1,SUM(D$12:D33),""),IF($H$7=1,-PMT($F$6/12,$F$5,$F$4),(E34+F34)))</f>
        <v>0</v>
      </c>
      <c r="E34" s="73">
        <f>IF(A34&gt;=$F$5,IF(A34&gt;$F$5,IF(A34&gt;$F$5+1,"",SUM(E$12:E33)),G33),IF($H$7=1,D34-F34,E33))</f>
        <v>0</v>
      </c>
      <c r="F34" s="73">
        <f>IF(A34&gt;$F$5,IF(A34=$F$5+1,SUM(F$12:F33),""),(G33*($F$6/12)))</f>
        <v>0</v>
      </c>
      <c r="G34" s="73">
        <f t="shared" si="2"/>
        <v>0</v>
      </c>
      <c r="H34" s="76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</row>
    <row r="35" spans="1:36" x14ac:dyDescent="0.2">
      <c r="A35" s="59">
        <f t="shared" si="1"/>
        <v>24</v>
      </c>
      <c r="B35" s="59"/>
      <c r="C35" s="74">
        <f t="shared" si="0"/>
        <v>24</v>
      </c>
      <c r="D35" s="73">
        <f>IF(A35&gt;$F$5,IF(A35=$F$5+1,SUM(D$12:D34),""),IF($H$7=1,-PMT($F$6/12,$F$5,$F$4),(E35+F35)))</f>
        <v>0</v>
      </c>
      <c r="E35" s="73">
        <f>IF(A35&gt;=$F$5,IF(A35&gt;$F$5,IF(A35&gt;$F$5+1,"",SUM(E$12:E34)),G34),IF($H$7=1,D35-F35,E34))</f>
        <v>0</v>
      </c>
      <c r="F35" s="73">
        <f>IF(A35&gt;$F$5,IF(A35=$F$5+1,SUM(F$12:F34),""),(G34*($F$6/12)))</f>
        <v>0</v>
      </c>
      <c r="G35" s="73">
        <f t="shared" si="2"/>
        <v>0</v>
      </c>
      <c r="H35" s="76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 x14ac:dyDescent="0.2">
      <c r="A36" s="59">
        <f t="shared" si="1"/>
        <v>25</v>
      </c>
      <c r="B36" s="59"/>
      <c r="C36" s="74">
        <f t="shared" si="0"/>
        <v>25</v>
      </c>
      <c r="D36" s="73">
        <f>IF(A36&gt;$F$5,IF(A36=$F$5+1,SUM(D$12:D35),""),IF($H$7=1,-PMT($F$6/12,$F$5,$F$4),(E36+F36)))</f>
        <v>0</v>
      </c>
      <c r="E36" s="73">
        <f>IF(A36&gt;=$F$5,IF(A36&gt;$F$5,IF(A36&gt;$F$5+1,"",SUM(E$12:E35)),G35),IF($H$7=1,D36-F36,E35))</f>
        <v>0</v>
      </c>
      <c r="F36" s="73">
        <f>IF(A36&gt;$F$5,IF(A36=$F$5+1,SUM(F$12:F35),""),(G35*($F$6/12)))</f>
        <v>0</v>
      </c>
      <c r="G36" s="73">
        <f t="shared" si="2"/>
        <v>0</v>
      </c>
      <c r="H36" s="76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</row>
    <row r="37" spans="1:36" x14ac:dyDescent="0.2">
      <c r="A37" s="59">
        <f t="shared" si="1"/>
        <v>26</v>
      </c>
      <c r="B37" s="59"/>
      <c r="C37" s="74">
        <f t="shared" si="0"/>
        <v>26</v>
      </c>
      <c r="D37" s="73">
        <f>IF(A37&gt;$F$5,IF(A37=$F$5+1,SUM(D$12:D36),""),IF($H$7=1,-PMT($F$6/12,$F$5,$F$4),(E37+F37)))</f>
        <v>0</v>
      </c>
      <c r="E37" s="73">
        <f>IF(A37&gt;=$F$5,IF(A37&gt;$F$5,IF(A37&gt;$F$5+1,"",SUM(E$12:E36)),G36),IF($H$7=1,D37-F37,E36))</f>
        <v>0</v>
      </c>
      <c r="F37" s="73">
        <f>IF(A37&gt;$F$5,IF(A37=$F$5+1,SUM(F$12:F36),""),(G36*($F$6/12)))</f>
        <v>0</v>
      </c>
      <c r="G37" s="73">
        <f t="shared" si="2"/>
        <v>0</v>
      </c>
      <c r="H37" s="76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</row>
    <row r="38" spans="1:36" x14ac:dyDescent="0.2">
      <c r="A38" s="59">
        <f t="shared" si="1"/>
        <v>27</v>
      </c>
      <c r="B38" s="59"/>
      <c r="C38" s="74">
        <f t="shared" si="0"/>
        <v>27</v>
      </c>
      <c r="D38" s="73">
        <f>IF(A38&gt;$F$5,IF(A38=$F$5+1,SUM(D$12:D37),""),IF($H$7=1,-PMT($F$6/12,$F$5,$F$4),(E38+F38)))</f>
        <v>0</v>
      </c>
      <c r="E38" s="73">
        <f>IF(A38&gt;=$F$5,IF(A38&gt;$F$5,IF(A38&gt;$F$5+1,"",SUM(E$12:E37)),G37),IF($H$7=1,D38-F38,E37))</f>
        <v>0</v>
      </c>
      <c r="F38" s="73">
        <f>IF(A38&gt;$F$5,IF(A38=$F$5+1,SUM(F$12:F37),""),(G37*($F$6/12)))</f>
        <v>0</v>
      </c>
      <c r="G38" s="73">
        <f t="shared" si="2"/>
        <v>0</v>
      </c>
      <c r="H38" s="76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</row>
    <row r="39" spans="1:36" x14ac:dyDescent="0.2">
      <c r="A39" s="59">
        <f t="shared" si="1"/>
        <v>28</v>
      </c>
      <c r="B39" s="59"/>
      <c r="C39" s="74">
        <f t="shared" si="0"/>
        <v>28</v>
      </c>
      <c r="D39" s="73">
        <f>IF(A39&gt;$F$5,IF(A39=$F$5+1,SUM(D$12:D38),""),IF($H$7=1,-PMT($F$6/12,$F$5,$F$4),(E39+F39)))</f>
        <v>0</v>
      </c>
      <c r="E39" s="73">
        <f>IF(A39&gt;=$F$5,IF(A39&gt;$F$5,IF(A39&gt;$F$5+1,"",SUM(E$12:E38)),G38),IF($H$7=1,D39-F39,E38))</f>
        <v>0</v>
      </c>
      <c r="F39" s="73">
        <f>IF(A39&gt;$F$5,IF(A39=$F$5+1,SUM(F$12:F38),""),(G38*($F$6/12)))</f>
        <v>0</v>
      </c>
      <c r="G39" s="73">
        <f t="shared" si="2"/>
        <v>0</v>
      </c>
      <c r="H39" s="76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</row>
    <row r="40" spans="1:36" x14ac:dyDescent="0.2">
      <c r="A40" s="59">
        <f t="shared" si="1"/>
        <v>29</v>
      </c>
      <c r="B40" s="59"/>
      <c r="C40" s="74">
        <f t="shared" si="0"/>
        <v>29</v>
      </c>
      <c r="D40" s="73">
        <f>IF(A40&gt;$F$5,IF(A40=$F$5+1,SUM(D$12:D39),""),IF($H$7=1,-PMT($F$6/12,$F$5,$F$4),(E40+F40)))</f>
        <v>0</v>
      </c>
      <c r="E40" s="73">
        <f>IF(A40&gt;=$F$5,IF(A40&gt;$F$5,IF(A40&gt;$F$5+1,"",SUM(E$12:E39)),G39),IF($H$7=1,D40-F40,E39))</f>
        <v>0</v>
      </c>
      <c r="F40" s="73">
        <f>IF(A40&gt;$F$5,IF(A40=$F$5+1,SUM(F$12:F39),""),(G39*($F$6/12)))</f>
        <v>0</v>
      </c>
      <c r="G40" s="73">
        <f t="shared" si="2"/>
        <v>0</v>
      </c>
      <c r="H40" s="76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</row>
    <row r="41" spans="1:36" x14ac:dyDescent="0.2">
      <c r="A41" s="59">
        <f t="shared" si="1"/>
        <v>30</v>
      </c>
      <c r="B41" s="59"/>
      <c r="C41" s="74">
        <f t="shared" si="0"/>
        <v>30</v>
      </c>
      <c r="D41" s="73">
        <f>IF(A41&gt;$F$5,IF(A41=$F$5+1,SUM(D$12:D40),""),IF($H$7=1,-PMT($F$6/12,$F$5,$F$4),(E41+F41)))</f>
        <v>0</v>
      </c>
      <c r="E41" s="73">
        <f>IF(A41&gt;=$F$5,IF(A41&gt;$F$5,IF(A41&gt;$F$5+1,"",SUM(E$12:E40)),G40),IF($H$7=1,D41-F41,E40))</f>
        <v>0</v>
      </c>
      <c r="F41" s="73">
        <f>IF(A41&gt;$F$5,IF(A41=$F$5+1,SUM(F$12:F40),""),(G40*($F$6/12)))</f>
        <v>0</v>
      </c>
      <c r="G41" s="73">
        <f t="shared" si="2"/>
        <v>0</v>
      </c>
      <c r="H41" s="76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</row>
    <row r="42" spans="1:36" x14ac:dyDescent="0.2">
      <c r="A42" s="59">
        <f t="shared" si="1"/>
        <v>31</v>
      </c>
      <c r="B42" s="59"/>
      <c r="C42" s="74">
        <f t="shared" si="0"/>
        <v>31</v>
      </c>
      <c r="D42" s="73">
        <f>IF(A42&gt;$F$5,IF(A42=$F$5+1,SUM(D$12:D41),""),IF($H$7=1,-PMT($F$6/12,$F$5,$F$4),(E42+F42)))</f>
        <v>0</v>
      </c>
      <c r="E42" s="73">
        <f>IF(A42&gt;=$F$5,IF(A42&gt;$F$5,IF(A42&gt;$F$5+1,"",SUM(E$12:E41)),G41),IF($H$7=1,D42-F42,E41))</f>
        <v>0</v>
      </c>
      <c r="F42" s="73">
        <f>IF(A42&gt;$F$5,IF(A42=$F$5+1,SUM(F$12:F41),""),(G41*($F$6/12)))</f>
        <v>0</v>
      </c>
      <c r="G42" s="73">
        <f t="shared" si="2"/>
        <v>0</v>
      </c>
      <c r="H42" s="76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</row>
    <row r="43" spans="1:36" x14ac:dyDescent="0.2">
      <c r="A43" s="59">
        <f t="shared" si="1"/>
        <v>32</v>
      </c>
      <c r="B43" s="59"/>
      <c r="C43" s="74">
        <f t="shared" si="0"/>
        <v>32</v>
      </c>
      <c r="D43" s="73">
        <f>IF(A43&gt;$F$5,IF(A43=$F$5+1,SUM(D$12:D42),""),IF($H$7=1,-PMT($F$6/12,$F$5,$F$4),(E43+F43)))</f>
        <v>0</v>
      </c>
      <c r="E43" s="73">
        <f>IF(A43&gt;=$F$5,IF(A43&gt;$F$5,IF(A43&gt;$F$5+1,"",SUM(E$12:E42)),G42),IF($H$7=1,D43-F43,E42))</f>
        <v>0</v>
      </c>
      <c r="F43" s="73">
        <f>IF(A43&gt;$F$5,IF(A43=$F$5+1,SUM(F$12:F42),""),(G42*($F$6/12)))</f>
        <v>0</v>
      </c>
      <c r="G43" s="73">
        <f t="shared" si="2"/>
        <v>0</v>
      </c>
      <c r="H43" s="76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</row>
    <row r="44" spans="1:36" x14ac:dyDescent="0.2">
      <c r="A44" s="59">
        <f t="shared" si="1"/>
        <v>33</v>
      </c>
      <c r="B44" s="59"/>
      <c r="C44" s="74">
        <f t="shared" si="0"/>
        <v>33</v>
      </c>
      <c r="D44" s="73">
        <f>IF(A44&gt;$F$5,IF(A44=$F$5+1,SUM(D$12:D43),""),IF($H$7=1,-PMT($F$6/12,$F$5,$F$4),(E44+F44)))</f>
        <v>0</v>
      </c>
      <c r="E44" s="73">
        <f>IF(A44&gt;=$F$5,IF(A44&gt;$F$5,IF(A44&gt;$F$5+1,"",SUM(E$12:E43)),G43),IF($H$7=1,D44-F44,E43))</f>
        <v>0</v>
      </c>
      <c r="F44" s="73">
        <f>IF(A44&gt;$F$5,IF(A44=$F$5+1,SUM(F$12:F43),""),(G43*($F$6/12)))</f>
        <v>0</v>
      </c>
      <c r="G44" s="73">
        <f t="shared" si="2"/>
        <v>0</v>
      </c>
      <c r="H44" s="76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</row>
    <row r="45" spans="1:36" x14ac:dyDescent="0.2">
      <c r="A45" s="59">
        <f t="shared" si="1"/>
        <v>34</v>
      </c>
      <c r="B45" s="59"/>
      <c r="C45" s="74">
        <f t="shared" si="0"/>
        <v>34</v>
      </c>
      <c r="D45" s="73">
        <f>IF(A45&gt;$F$5,IF(A45=$F$5+1,SUM(D$12:D44),""),IF($H$7=1,-PMT($F$6/12,$F$5,$F$4),(E45+F45)))</f>
        <v>0</v>
      </c>
      <c r="E45" s="73">
        <f>IF(A45&gt;=$F$5,IF(A45&gt;$F$5,IF(A45&gt;$F$5+1,"",SUM(E$12:E44)),G44),IF($H$7=1,D45-F45,E44))</f>
        <v>0</v>
      </c>
      <c r="F45" s="73">
        <f>IF(A45&gt;$F$5,IF(A45=$F$5+1,SUM(F$12:F44),""),(G44*($F$6/12)))</f>
        <v>0</v>
      </c>
      <c r="G45" s="73">
        <f t="shared" si="2"/>
        <v>0</v>
      </c>
      <c r="H45" s="76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x14ac:dyDescent="0.2">
      <c r="A46" s="59">
        <f t="shared" si="1"/>
        <v>35</v>
      </c>
      <c r="B46" s="59"/>
      <c r="C46" s="74">
        <f t="shared" si="0"/>
        <v>35</v>
      </c>
      <c r="D46" s="73">
        <f>IF(A46&gt;$F$5,IF(A46=$F$5+1,SUM(D$12:D45),""),IF($H$7=1,-PMT($F$6/12,$F$5,$F$4),(E46+F46)))</f>
        <v>0</v>
      </c>
      <c r="E46" s="73">
        <f>IF(A46&gt;=$F$5,IF(A46&gt;$F$5,IF(A46&gt;$F$5+1,"",SUM(E$12:E45)),G45),IF($H$7=1,D46-F46,E45))</f>
        <v>0</v>
      </c>
      <c r="F46" s="73">
        <f>IF(A46&gt;$F$5,IF(A46=$F$5+1,SUM(F$12:F45),""),(G45*($F$6/12)))</f>
        <v>0</v>
      </c>
      <c r="G46" s="73">
        <f t="shared" si="2"/>
        <v>0</v>
      </c>
      <c r="H46" s="76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</row>
    <row r="47" spans="1:36" x14ac:dyDescent="0.2">
      <c r="A47" s="59">
        <f t="shared" si="1"/>
        <v>36</v>
      </c>
      <c r="B47" s="59"/>
      <c r="C47" s="74">
        <f t="shared" si="0"/>
        <v>36</v>
      </c>
      <c r="D47" s="73">
        <f>IF(A47&gt;$F$5,IF(A47=$F$5+1,SUM(D$12:D46),""),IF($H$7=1,-PMT($F$6/12,$F$5,$F$4),(E47+F47)))</f>
        <v>0</v>
      </c>
      <c r="E47" s="73">
        <f>IF(A47&gt;=$F$5,IF(A47&gt;$F$5,IF(A47&gt;$F$5+1,"",SUM(E$12:E46)),G46),IF($H$7=1,D47-F47,E46))</f>
        <v>0</v>
      </c>
      <c r="F47" s="73">
        <f>IF(A47&gt;$F$5,IF(A47=$F$5+1,SUM(F$12:F46),""),(G46*($F$6/12)))</f>
        <v>0</v>
      </c>
      <c r="G47" s="73">
        <f t="shared" si="2"/>
        <v>0</v>
      </c>
      <c r="H47" s="76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36" x14ac:dyDescent="0.2">
      <c r="A48" s="59">
        <f t="shared" si="1"/>
        <v>37</v>
      </c>
      <c r="B48" s="59"/>
      <c r="C48" s="74">
        <f t="shared" si="0"/>
        <v>37</v>
      </c>
      <c r="D48" s="73">
        <f>IF(A48&gt;$F$5,IF(A48=$F$5+1,SUM(D$12:D47),""),IF($H$7=1,-PMT($F$6/12,$F$5,$F$4),(E48+F48)))</f>
        <v>0</v>
      </c>
      <c r="E48" s="73">
        <f>IF(A48&gt;=$F$5,IF(A48&gt;$F$5,IF(A48&gt;$F$5+1,"",SUM(E$12:E47)),G47),IF($H$7=1,D48-F48,E47))</f>
        <v>0</v>
      </c>
      <c r="F48" s="73">
        <f>IF(A48&gt;$F$5,IF(A48=$F$5+1,SUM(F$12:F47),""),(G47*($F$6/12)))</f>
        <v>0</v>
      </c>
      <c r="G48" s="73">
        <f t="shared" si="2"/>
        <v>0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</row>
    <row r="49" spans="1:36" x14ac:dyDescent="0.2">
      <c r="A49" s="59">
        <f t="shared" si="1"/>
        <v>38</v>
      </c>
      <c r="B49" s="59"/>
      <c r="C49" s="74">
        <f t="shared" si="0"/>
        <v>38</v>
      </c>
      <c r="D49" s="73">
        <f>IF(A49&gt;$F$5,IF(A49=$F$5+1,SUM(D$12:D48),""),IF($H$7=1,-PMT($F$6/12,$F$5,$F$4),(E49+F49)))</f>
        <v>0</v>
      </c>
      <c r="E49" s="73">
        <f>IF(A49&gt;=$F$5,IF(A49&gt;$F$5,IF(A49&gt;$F$5+1,"",SUM(E$12:E48)),G48),IF($H$7=1,D49-F49,E48))</f>
        <v>0</v>
      </c>
      <c r="F49" s="73">
        <f>IF(A49&gt;$F$5,IF(A49=$F$5+1,SUM(F$12:F48),""),(G48*($F$6/12)))</f>
        <v>0</v>
      </c>
      <c r="G49" s="73">
        <f t="shared" si="2"/>
        <v>0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</row>
    <row r="50" spans="1:36" x14ac:dyDescent="0.2">
      <c r="A50" s="59">
        <f t="shared" si="1"/>
        <v>39</v>
      </c>
      <c r="B50" s="59"/>
      <c r="C50" s="74">
        <f t="shared" si="0"/>
        <v>39</v>
      </c>
      <c r="D50" s="73">
        <f>IF(A50&gt;$F$5,IF(A50=$F$5+1,SUM(D$12:D49),""),IF($H$7=1,-PMT($F$6/12,$F$5,$F$4),(E50+F50)))</f>
        <v>0</v>
      </c>
      <c r="E50" s="73">
        <f>IF(A50&gt;=$F$5,IF(A50&gt;$F$5,IF(A50&gt;$F$5+1,"",SUM(E$12:E49)),G49),IF($H$7=1,D50-F50,E49))</f>
        <v>0</v>
      </c>
      <c r="F50" s="73">
        <f>IF(A50&gt;$F$5,IF(A50=$F$5+1,SUM(F$12:F49),""),(G49*($F$6/12)))</f>
        <v>0</v>
      </c>
      <c r="G50" s="73">
        <f t="shared" si="2"/>
        <v>0</v>
      </c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</row>
    <row r="51" spans="1:36" x14ac:dyDescent="0.2">
      <c r="A51" s="59">
        <f t="shared" si="1"/>
        <v>40</v>
      </c>
      <c r="B51" s="59"/>
      <c r="C51" s="74">
        <f t="shared" si="0"/>
        <v>40</v>
      </c>
      <c r="D51" s="73">
        <f>IF(A51&gt;$F$5,IF(A51=$F$5+1,SUM(D$12:D50),""),IF($H$7=1,-PMT($F$6/12,$F$5,$F$4),(E51+F51)))</f>
        <v>0</v>
      </c>
      <c r="E51" s="73">
        <f>IF(A51&gt;=$F$5,IF(A51&gt;$F$5,IF(A51&gt;$F$5+1,"",SUM(E$12:E50)),G50),IF($H$7=1,D51-F51,E50))</f>
        <v>0</v>
      </c>
      <c r="F51" s="73">
        <f>IF(A51&gt;$F$5,IF(A51=$F$5+1,SUM(F$12:F50),""),(G50*($F$6/12)))</f>
        <v>0</v>
      </c>
      <c r="G51" s="73">
        <f t="shared" si="2"/>
        <v>0</v>
      </c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</row>
    <row r="52" spans="1:36" x14ac:dyDescent="0.2">
      <c r="A52" s="59">
        <f t="shared" si="1"/>
        <v>41</v>
      </c>
      <c r="B52" s="59"/>
      <c r="C52" s="74">
        <f t="shared" si="0"/>
        <v>41</v>
      </c>
      <c r="D52" s="73">
        <f>IF(A52&gt;$F$5,IF(A52=$F$5+1,SUM(D$12:D51),""),IF($H$7=1,-PMT($F$6/12,$F$5,$F$4),(E52+F52)))</f>
        <v>0</v>
      </c>
      <c r="E52" s="73">
        <f>IF(A52&gt;=$F$5,IF(A52&gt;$F$5,IF(A52&gt;$F$5+1,"",SUM(E$12:E51)),G51),IF($H$7=1,D52-F52,E51))</f>
        <v>0</v>
      </c>
      <c r="F52" s="73">
        <f>IF(A52&gt;$F$5,IF(A52=$F$5+1,SUM(F$12:F51),""),(G51*($F$6/12)))</f>
        <v>0</v>
      </c>
      <c r="G52" s="73">
        <f t="shared" si="2"/>
        <v>0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</row>
    <row r="53" spans="1:36" x14ac:dyDescent="0.2">
      <c r="A53" s="59">
        <f t="shared" si="1"/>
        <v>42</v>
      </c>
      <c r="B53" s="59"/>
      <c r="C53" s="74">
        <f t="shared" si="0"/>
        <v>42</v>
      </c>
      <c r="D53" s="73">
        <f>IF(A53&gt;$F$5,IF(A53=$F$5+1,SUM(D$12:D52),""),IF($H$7=1,-PMT($F$6/12,$F$5,$F$4),(E53+F53)))</f>
        <v>0</v>
      </c>
      <c r="E53" s="73">
        <f>IF(A53&gt;=$F$5,IF(A53&gt;$F$5,IF(A53&gt;$F$5+1,"",SUM(E$12:E52)),G52),IF($H$7=1,D53-F53,E52))</f>
        <v>0</v>
      </c>
      <c r="F53" s="73">
        <f>IF(A53&gt;$F$5,IF(A53=$F$5+1,SUM(F$12:F52),""),(G52*($F$6/12)))</f>
        <v>0</v>
      </c>
      <c r="G53" s="73">
        <f t="shared" si="2"/>
        <v>0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</row>
    <row r="54" spans="1:36" x14ac:dyDescent="0.2">
      <c r="A54" s="59">
        <f t="shared" si="1"/>
        <v>43</v>
      </c>
      <c r="B54" s="59"/>
      <c r="C54" s="74">
        <f t="shared" si="0"/>
        <v>43</v>
      </c>
      <c r="D54" s="73">
        <f>IF(A54&gt;$F$5,IF(A54=$F$5+1,SUM(D$12:D53),""),IF($H$7=1,-PMT($F$6/12,$F$5,$F$4),(E54+F54)))</f>
        <v>0</v>
      </c>
      <c r="E54" s="73">
        <f>IF(A54&gt;=$F$5,IF(A54&gt;$F$5,IF(A54&gt;$F$5+1,"",SUM(E$12:E53)),G53),IF($H$7=1,D54-F54,E53))</f>
        <v>0</v>
      </c>
      <c r="F54" s="73">
        <f>IF(A54&gt;$F$5,IF(A54=$F$5+1,SUM(F$12:F53),""),(G53*($F$6/12)))</f>
        <v>0</v>
      </c>
      <c r="G54" s="73">
        <f t="shared" si="2"/>
        <v>0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</row>
    <row r="55" spans="1:36" x14ac:dyDescent="0.2">
      <c r="A55" s="59">
        <f t="shared" si="1"/>
        <v>44</v>
      </c>
      <c r="B55" s="59"/>
      <c r="C55" s="74">
        <f t="shared" si="0"/>
        <v>44</v>
      </c>
      <c r="D55" s="73">
        <f>IF(A55&gt;$F$5,IF(A55=$F$5+1,SUM(D$12:D54),""),IF($H$7=1,-PMT($F$6/12,$F$5,$F$4),(E55+F55)))</f>
        <v>0</v>
      </c>
      <c r="E55" s="73">
        <f>IF(A55&gt;=$F$5,IF(A55&gt;$F$5,IF(A55&gt;$F$5+1,"",SUM(E$12:E54)),G54),IF($H$7=1,D55-F55,E54))</f>
        <v>0</v>
      </c>
      <c r="F55" s="73">
        <f>IF(A55&gt;$F$5,IF(A55=$F$5+1,SUM(F$12:F54),""),(G54*($F$6/12)))</f>
        <v>0</v>
      </c>
      <c r="G55" s="73">
        <f t="shared" si="2"/>
        <v>0</v>
      </c>
      <c r="H55" s="76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</row>
    <row r="56" spans="1:36" x14ac:dyDescent="0.2">
      <c r="A56" s="59">
        <f t="shared" si="1"/>
        <v>45</v>
      </c>
      <c r="B56" s="59"/>
      <c r="C56" s="74">
        <f t="shared" si="0"/>
        <v>45</v>
      </c>
      <c r="D56" s="73">
        <f>IF(A56&gt;$F$5,IF(A56=$F$5+1,SUM(D$12:D55),""),IF($H$7=1,-PMT($F$6/12,$F$5,$F$4),(E56+F56)))</f>
        <v>0</v>
      </c>
      <c r="E56" s="73">
        <f>IF(A56&gt;=$F$5,IF(A56&gt;$F$5,IF(A56&gt;$F$5+1,"",SUM(E$12:E55)),G55),IF($H$7=1,D56-F56,E55))</f>
        <v>0</v>
      </c>
      <c r="F56" s="73">
        <f>IF(A56&gt;$F$5,IF(A56=$F$5+1,SUM(F$12:F55),""),(G55*($F$6/12)))</f>
        <v>0</v>
      </c>
      <c r="G56" s="73">
        <f t="shared" si="2"/>
        <v>0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</row>
    <row r="57" spans="1:36" x14ac:dyDescent="0.2">
      <c r="A57" s="59">
        <f t="shared" si="1"/>
        <v>46</v>
      </c>
      <c r="B57" s="59"/>
      <c r="C57" s="74">
        <f t="shared" si="0"/>
        <v>46</v>
      </c>
      <c r="D57" s="73">
        <f>IF(A57&gt;$F$5,IF(A57=$F$5+1,SUM(D$12:D56),""),IF($H$7=1,-PMT($F$6/12,$F$5,$F$4),(E57+F57)))</f>
        <v>0</v>
      </c>
      <c r="E57" s="73">
        <f>IF(A57&gt;=$F$5,IF(A57&gt;$F$5,IF(A57&gt;$F$5+1,"",SUM(E$12:E56)),G56),IF($H$7=1,D57-F57,E56))</f>
        <v>0</v>
      </c>
      <c r="F57" s="73">
        <f>IF(A57&gt;$F$5,IF(A57=$F$5+1,SUM(F$12:F56),""),(G56*($F$6/12)))</f>
        <v>0</v>
      </c>
      <c r="G57" s="73">
        <f t="shared" si="2"/>
        <v>0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</row>
    <row r="58" spans="1:36" x14ac:dyDescent="0.2">
      <c r="A58" s="59">
        <f t="shared" si="1"/>
        <v>47</v>
      </c>
      <c r="B58" s="59"/>
      <c r="C58" s="74">
        <f t="shared" si="0"/>
        <v>47</v>
      </c>
      <c r="D58" s="73">
        <f>IF(A58&gt;$F$5,IF(A58=$F$5+1,SUM(D$12:D57),""),IF($H$7=1,-PMT($F$6/12,$F$5,$F$4),(E58+F58)))</f>
        <v>0</v>
      </c>
      <c r="E58" s="73">
        <f>IF(A58&gt;=$F$5,IF(A58&gt;$F$5,IF(A58&gt;$F$5+1,"",SUM(E$12:E57)),G57),IF($H$7=1,D58-F58,E57))</f>
        <v>0</v>
      </c>
      <c r="F58" s="73">
        <f>IF(A58&gt;$F$5,IF(A58=$F$5+1,SUM(F$12:F57),""),(G57*($F$6/12)))</f>
        <v>0</v>
      </c>
      <c r="G58" s="73">
        <f t="shared" si="2"/>
        <v>0</v>
      </c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</row>
    <row r="59" spans="1:36" x14ac:dyDescent="0.2">
      <c r="A59" s="59">
        <f t="shared" si="1"/>
        <v>48</v>
      </c>
      <c r="B59" s="59"/>
      <c r="C59" s="74">
        <f t="shared" si="0"/>
        <v>48</v>
      </c>
      <c r="D59" s="73">
        <f>IF(A59&gt;$F$5,IF(A59=$F$5+1,SUM(D$12:D58),""),IF($H$7=1,-PMT($F$6/12,$F$5,$F$4),(E59+F59)))</f>
        <v>0</v>
      </c>
      <c r="E59" s="73">
        <f>IF(A59&gt;=$F$5,IF(A59&gt;$F$5,IF(A59&gt;$F$5+1,"",SUM(E$12:E58)),G58),IF($H$7=1,D59-F59,E58))</f>
        <v>0</v>
      </c>
      <c r="F59" s="73">
        <f>IF(A59&gt;$F$5,IF(A59=$F$5+1,SUM(F$12:F58),""),(G58*($F$6/12)))</f>
        <v>0</v>
      </c>
      <c r="G59" s="73">
        <f t="shared" si="2"/>
        <v>0</v>
      </c>
      <c r="H59" s="76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</row>
    <row r="60" spans="1:36" x14ac:dyDescent="0.2">
      <c r="A60" s="59">
        <f t="shared" si="1"/>
        <v>49</v>
      </c>
      <c r="B60" s="59"/>
      <c r="C60" s="74">
        <f t="shared" si="0"/>
        <v>49</v>
      </c>
      <c r="D60" s="73">
        <f>IF(A60&gt;$F$5,IF(A60=$F$5+1,SUM(D$12:D59),""),IF($H$7=1,-PMT($F$6/12,$F$5,$F$4),(E60+F60)))</f>
        <v>0</v>
      </c>
      <c r="E60" s="73">
        <f>IF(A60&gt;=$F$5,IF(A60&gt;$F$5,IF(A60&gt;$F$5+1,"",SUM(E$12:E59)),G59),IF($H$7=1,D60-F60,E59))</f>
        <v>0</v>
      </c>
      <c r="F60" s="73">
        <f>IF(A60&gt;$F$5,IF(A60=$F$5+1,SUM(F$12:F59),""),(G59*($F$6/12)))</f>
        <v>0</v>
      </c>
      <c r="G60" s="73">
        <f t="shared" si="2"/>
        <v>0</v>
      </c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</row>
    <row r="61" spans="1:36" x14ac:dyDescent="0.2">
      <c r="A61" s="59">
        <f t="shared" si="1"/>
        <v>50</v>
      </c>
      <c r="B61" s="59"/>
      <c r="C61" s="74">
        <f t="shared" si="0"/>
        <v>50</v>
      </c>
      <c r="D61" s="73">
        <f>IF(A61&gt;$F$5,IF(A61=$F$5+1,SUM(D$12:D60),""),IF($H$7=1,-PMT($F$6/12,$F$5,$F$4),(E61+F61)))</f>
        <v>0</v>
      </c>
      <c r="E61" s="73">
        <f>IF(A61&gt;=$F$5,IF(A61&gt;$F$5,IF(A61&gt;$F$5+1,"",SUM(E$12:E60)),G60),IF($H$7=1,D61-F61,E60))</f>
        <v>0</v>
      </c>
      <c r="F61" s="73">
        <f>IF(A61&gt;$F$5,IF(A61=$F$5+1,SUM(F$12:F60),""),(G60*($F$6/12)))</f>
        <v>0</v>
      </c>
      <c r="G61" s="73">
        <f t="shared" si="2"/>
        <v>0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</row>
    <row r="62" spans="1:36" x14ac:dyDescent="0.2">
      <c r="A62" s="59">
        <f t="shared" si="1"/>
        <v>51</v>
      </c>
      <c r="B62" s="59"/>
      <c r="C62" s="74">
        <f t="shared" si="0"/>
        <v>51</v>
      </c>
      <c r="D62" s="73">
        <f>IF(A62&gt;$F$5,IF(A62=$F$5+1,SUM(D$12:D61),""),IF($H$7=1,-PMT($F$6/12,$F$5,$F$4),(E62+F62)))</f>
        <v>0</v>
      </c>
      <c r="E62" s="73">
        <f>IF(A62&gt;=$F$5,IF(A62&gt;$F$5,IF(A62&gt;$F$5+1,"",SUM(E$12:E61)),G61),IF($H$7=1,D62-F62,E61))</f>
        <v>0</v>
      </c>
      <c r="F62" s="73">
        <f>IF(A62&gt;$F$5,IF(A62=$F$5+1,SUM(F$12:F61),""),(G61*($F$6/12)))</f>
        <v>0</v>
      </c>
      <c r="G62" s="73">
        <f t="shared" si="2"/>
        <v>0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1:36" x14ac:dyDescent="0.2">
      <c r="A63" s="59">
        <f t="shared" si="1"/>
        <v>52</v>
      </c>
      <c r="B63" s="59"/>
      <c r="C63" s="74">
        <f t="shared" si="0"/>
        <v>52</v>
      </c>
      <c r="D63" s="73">
        <f>IF(A63&gt;$F$5,IF(A63=$F$5+1,SUM(D$12:D62),""),IF($H$7=1,-PMT($F$6/12,$F$5,$F$4),(E63+F63)))</f>
        <v>0</v>
      </c>
      <c r="E63" s="73">
        <f>IF(A63&gt;=$F$5,IF(A63&gt;$F$5,IF(A63&gt;$F$5+1,"",SUM(E$12:E62)),G62),IF($H$7=1,D63-F63,E62))</f>
        <v>0</v>
      </c>
      <c r="F63" s="73">
        <f>IF(A63&gt;$F$5,IF(A63=$F$5+1,SUM(F$12:F62),""),(G62*($F$6/12)))</f>
        <v>0</v>
      </c>
      <c r="G63" s="73">
        <f t="shared" si="2"/>
        <v>0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</row>
    <row r="64" spans="1:36" x14ac:dyDescent="0.2">
      <c r="A64" s="59">
        <f t="shared" si="1"/>
        <v>53</v>
      </c>
      <c r="B64" s="59"/>
      <c r="C64" s="74">
        <f t="shared" si="0"/>
        <v>53</v>
      </c>
      <c r="D64" s="73">
        <f>IF(A64&gt;$F$5,IF(A64=$F$5+1,SUM(D$12:D63),""),IF($H$7=1,-PMT($F$6/12,$F$5,$F$4),(E64+F64)))</f>
        <v>0</v>
      </c>
      <c r="E64" s="73">
        <f>IF(A64&gt;=$F$5,IF(A64&gt;$F$5,IF(A64&gt;$F$5+1,"",SUM(E$12:E63)),G63),IF($H$7=1,D64-F64,E63))</f>
        <v>0</v>
      </c>
      <c r="F64" s="73">
        <f>IF(A64&gt;$F$5,IF(A64=$F$5+1,SUM(F$12:F63),""),(G63*($F$6/12)))</f>
        <v>0</v>
      </c>
      <c r="G64" s="73">
        <f t="shared" si="2"/>
        <v>0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</row>
    <row r="65" spans="1:36" x14ac:dyDescent="0.2">
      <c r="A65" s="59">
        <f t="shared" si="1"/>
        <v>54</v>
      </c>
      <c r="B65" s="59"/>
      <c r="C65" s="74">
        <f t="shared" si="0"/>
        <v>54</v>
      </c>
      <c r="D65" s="73">
        <f>IF(A65&gt;$F$5,IF(A65=$F$5+1,SUM(D$12:D64),""),IF($H$7=1,-PMT($F$6/12,$F$5,$F$4),(E65+F65)))</f>
        <v>0</v>
      </c>
      <c r="E65" s="73">
        <f>IF(A65&gt;=$F$5,IF(A65&gt;$F$5,IF(A65&gt;$F$5+1,"",SUM(E$12:E64)),G64),IF($H$7=1,D65-F65,E64))</f>
        <v>0</v>
      </c>
      <c r="F65" s="73">
        <f>IF(A65&gt;$F$5,IF(A65=$F$5+1,SUM(F$12:F64),""),(G64*($F$6/12)))</f>
        <v>0</v>
      </c>
      <c r="G65" s="73">
        <f t="shared" si="2"/>
        <v>0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</row>
    <row r="66" spans="1:36" x14ac:dyDescent="0.2">
      <c r="A66" s="59">
        <f t="shared" si="1"/>
        <v>55</v>
      </c>
      <c r="B66" s="59"/>
      <c r="C66" s="74">
        <f t="shared" si="0"/>
        <v>55</v>
      </c>
      <c r="D66" s="73">
        <f>IF(A66&gt;$F$5,IF(A66=$F$5+1,SUM(D$12:D65),""),IF($H$7=1,-PMT($F$6/12,$F$5,$F$4),(E66+F66)))</f>
        <v>0</v>
      </c>
      <c r="E66" s="73">
        <f>IF(A66&gt;=$F$5,IF(A66&gt;$F$5,IF(A66&gt;$F$5+1,"",SUM(E$12:E65)),G65),IF($H$7=1,D66-F66,E65))</f>
        <v>0</v>
      </c>
      <c r="F66" s="73">
        <f>IF(A66&gt;$F$5,IF(A66=$F$5+1,SUM(F$12:F65),""),(G65*($F$6/12)))</f>
        <v>0</v>
      </c>
      <c r="G66" s="73">
        <f t="shared" si="2"/>
        <v>0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</row>
    <row r="67" spans="1:36" x14ac:dyDescent="0.2">
      <c r="A67" s="59">
        <f t="shared" si="1"/>
        <v>56</v>
      </c>
      <c r="B67" s="59"/>
      <c r="C67" s="74">
        <f t="shared" si="0"/>
        <v>56</v>
      </c>
      <c r="D67" s="73">
        <f>IF(A67&gt;$F$5,IF(A67=$F$5+1,SUM(D$12:D66),""),IF($H$7=1,-PMT($F$6/12,$F$5,$F$4),(E67+F67)))</f>
        <v>0</v>
      </c>
      <c r="E67" s="73">
        <f>IF(A67&gt;=$F$5,IF(A67&gt;$F$5,IF(A67&gt;$F$5+1,"",SUM(E$12:E66)),G66),IF($H$7=1,D67-F67,E66))</f>
        <v>0</v>
      </c>
      <c r="F67" s="73">
        <f>IF(A67&gt;$F$5,IF(A67=$F$5+1,SUM(F$12:F66),""),(G66*($F$6/12)))</f>
        <v>0</v>
      </c>
      <c r="G67" s="73">
        <f t="shared" si="2"/>
        <v>0</v>
      </c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</row>
    <row r="68" spans="1:36" x14ac:dyDescent="0.2">
      <c r="A68" s="59">
        <f t="shared" si="1"/>
        <v>57</v>
      </c>
      <c r="B68" s="59"/>
      <c r="C68" s="74">
        <f t="shared" si="0"/>
        <v>57</v>
      </c>
      <c r="D68" s="73">
        <f>IF(A68&gt;$F$5,IF(A68=$F$5+1,SUM(D$12:D67),""),IF($H$7=1,-PMT($F$6/12,$F$5,$F$4),(E68+F68)))</f>
        <v>0</v>
      </c>
      <c r="E68" s="73">
        <f>IF(A68&gt;=$F$5,IF(A68&gt;$F$5,IF(A68&gt;$F$5+1,"",SUM(E$12:E67)),G67),IF($H$7=1,D68-F68,E67))</f>
        <v>0</v>
      </c>
      <c r="F68" s="73">
        <f>IF(A68&gt;$F$5,IF(A68=$F$5+1,SUM(F$12:F67),""),(G67*($F$6/12)))</f>
        <v>0</v>
      </c>
      <c r="G68" s="73">
        <f t="shared" si="2"/>
        <v>0</v>
      </c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</row>
    <row r="69" spans="1:36" x14ac:dyDescent="0.2">
      <c r="A69" s="59">
        <f t="shared" si="1"/>
        <v>58</v>
      </c>
      <c r="B69" s="59"/>
      <c r="C69" s="74">
        <f t="shared" si="0"/>
        <v>58</v>
      </c>
      <c r="D69" s="73">
        <f>IF(A69&gt;$F$5,IF(A69=$F$5+1,SUM(D$12:D68),""),IF($H$7=1,-PMT($F$6/12,$F$5,$F$4),(E69+F69)))</f>
        <v>0</v>
      </c>
      <c r="E69" s="73">
        <f>IF(A69&gt;=$F$5,IF(A69&gt;$F$5,IF(A69&gt;$F$5+1,"",SUM(E$12:E68)),G68),IF($H$7=1,D69-F69,E68))</f>
        <v>0</v>
      </c>
      <c r="F69" s="73">
        <f>IF(A69&gt;$F$5,IF(A69=$F$5+1,SUM(F$12:F68),""),(G68*($F$6/12)))</f>
        <v>0</v>
      </c>
      <c r="G69" s="73">
        <f t="shared" si="2"/>
        <v>0</v>
      </c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</row>
    <row r="70" spans="1:36" x14ac:dyDescent="0.2">
      <c r="A70" s="59">
        <f t="shared" si="1"/>
        <v>59</v>
      </c>
      <c r="B70" s="59"/>
      <c r="C70" s="74">
        <f t="shared" si="0"/>
        <v>59</v>
      </c>
      <c r="D70" s="73">
        <f>IF(A70&gt;$F$5,IF(A70=$F$5+1,SUM(D$12:D69),""),IF($H$7=1,-PMT($F$6/12,$F$5,$F$4),(E70+F70)))</f>
        <v>0</v>
      </c>
      <c r="E70" s="73">
        <f>IF(A70&gt;=$F$5,IF(A70&gt;$F$5,IF(A70&gt;$F$5+1,"",SUM(E$12:E69)),G69),IF($H$7=1,D70-F70,E69))</f>
        <v>0</v>
      </c>
      <c r="F70" s="73">
        <f>IF(A70&gt;$F$5,IF(A70=$F$5+1,SUM(F$12:F69),""),(G69*($F$6/12)))</f>
        <v>0</v>
      </c>
      <c r="G70" s="73">
        <f t="shared" si="2"/>
        <v>0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</row>
    <row r="71" spans="1:36" x14ac:dyDescent="0.2">
      <c r="A71" s="59">
        <f t="shared" si="1"/>
        <v>60</v>
      </c>
      <c r="B71" s="59"/>
      <c r="C71" s="74">
        <f t="shared" si="0"/>
        <v>60</v>
      </c>
      <c r="D71" s="73">
        <f>IF(A71&gt;$F$5,IF(A71=$F$5+1,SUM(D$12:D70),""),IF($H$7=1,-PMT($F$6/12,$F$5,$F$4),(E71+F71)))</f>
        <v>0</v>
      </c>
      <c r="E71" s="73">
        <f>IF(A71&gt;=$F$5,IF(A71&gt;$F$5,IF(A71&gt;$F$5+1,"",SUM(E$12:E70)),G70),IF($H$7=1,D71-F71,E70))</f>
        <v>0</v>
      </c>
      <c r="F71" s="73">
        <f>IF(A71&gt;$F$5,IF(A71=$F$5+1,SUM(F$12:F70),""),(G70*($F$6/12)))</f>
        <v>0</v>
      </c>
      <c r="G71" s="73">
        <f t="shared" si="2"/>
        <v>0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</row>
    <row r="72" spans="1:36" x14ac:dyDescent="0.2">
      <c r="A72" s="59">
        <f t="shared" si="1"/>
        <v>61</v>
      </c>
      <c r="B72" s="59"/>
      <c r="C72" s="74" t="str">
        <f t="shared" si="0"/>
        <v/>
      </c>
      <c r="D72" s="73">
        <f>IF(A72&gt;$F$5,IF(A72=$F$5+1,SUM(D$12:D71),""),IF($H$7=1,-PMT($F$6/12,$F$5,$F$4),(E72+F72)))</f>
        <v>0</v>
      </c>
      <c r="E72" s="73">
        <f>IF(A72&gt;=$F$5,IF(A72&gt;$F$5,IF(A72&gt;$F$5+1,"",SUM(E$12:E71)),G71),IF($H$7=1,D72-F72,E71))</f>
        <v>0</v>
      </c>
      <c r="F72" s="73">
        <f>IF(A72&gt;$F$5,IF(A72=$F$5+1,SUM(F$12:F71),""),(G71*($F$6/12)))</f>
        <v>0</v>
      </c>
      <c r="G72" s="73" t="str">
        <f t="shared" si="2"/>
        <v/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</row>
    <row r="73" spans="1:36" x14ac:dyDescent="0.2">
      <c r="A73" s="59">
        <f t="shared" si="1"/>
        <v>62</v>
      </c>
      <c r="B73" s="59"/>
      <c r="C73" s="74" t="str">
        <f t="shared" si="0"/>
        <v/>
      </c>
      <c r="D73" s="73" t="str">
        <f>IF(A73&gt;$F$5,IF(A73=$F$5+1,SUM(D$12:D72),""),IF($H$7=1,-PMT($F$6/12,$F$5,$F$4),(E73+F73)))</f>
        <v/>
      </c>
      <c r="E73" s="73" t="str">
        <f>IF(A73&gt;=$F$5,IF(A73&gt;$F$5,IF(A73&gt;$F$5+1,"",SUM(E$12:E72)),G72),IF($H$7=1,D73-F73,E72))</f>
        <v/>
      </c>
      <c r="F73" s="73" t="str">
        <f>IF(A73&gt;$F$5,IF(A73=$F$5+1,SUM(F$12:F72),""),(G72*($F$6/12)))</f>
        <v/>
      </c>
      <c r="G73" s="73" t="str">
        <f t="shared" si="2"/>
        <v/>
      </c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</row>
    <row r="74" spans="1:36" x14ac:dyDescent="0.2">
      <c r="A74" s="59">
        <f t="shared" si="1"/>
        <v>63</v>
      </c>
      <c r="B74" s="59"/>
      <c r="C74" s="74" t="str">
        <f t="shared" si="0"/>
        <v/>
      </c>
      <c r="D74" s="73" t="str">
        <f>IF(A74&gt;$F$5,IF(A74=$F$5+1,SUM(D$12:D73),""),IF($H$7=1,-PMT($F$6/12,$F$5,$F$4),(E74+F74)))</f>
        <v/>
      </c>
      <c r="E74" s="73" t="str">
        <f>IF(A74&gt;=$F$5,IF(A74&gt;$F$5,IF(A74&gt;$F$5+1,"",SUM(E$12:E73)),G73),IF($H$7=1,D74-F74,E73))</f>
        <v/>
      </c>
      <c r="F74" s="73" t="str">
        <f>IF(A74&gt;$F$5,IF(A74=$F$5+1,SUM(F$12:F73),""),(G73*($F$6/12)))</f>
        <v/>
      </c>
      <c r="G74" s="73" t="str">
        <f t="shared" si="2"/>
        <v/>
      </c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</row>
    <row r="75" spans="1:36" x14ac:dyDescent="0.2">
      <c r="A75" s="59">
        <f t="shared" si="1"/>
        <v>64</v>
      </c>
      <c r="B75" s="59"/>
      <c r="C75" s="74" t="str">
        <f t="shared" si="0"/>
        <v/>
      </c>
      <c r="D75" s="73" t="str">
        <f>IF(A75&gt;$F$5,IF(A75=$F$5+1,SUM(D$12:D74),""),IF($H$7=1,-PMT($F$6/12,$F$5,$F$4),(E75+F75)))</f>
        <v/>
      </c>
      <c r="E75" s="73" t="str">
        <f>IF(A75&gt;=$F$5,IF(A75&gt;$F$5,IF(A75&gt;$F$5+1,"",SUM(E$12:E74)),G74),IF($H$7=1,D75-F75,E74))</f>
        <v/>
      </c>
      <c r="F75" s="73" t="str">
        <f>IF(A75&gt;$F$5,IF(A75=$F$5+1,SUM(F$12:F74),""),(G74*($F$6/12)))</f>
        <v/>
      </c>
      <c r="G75" s="73" t="str">
        <f t="shared" si="2"/>
        <v/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</row>
    <row r="76" spans="1:36" x14ac:dyDescent="0.2">
      <c r="A76" s="59">
        <f t="shared" si="1"/>
        <v>65</v>
      </c>
      <c r="B76" s="59"/>
      <c r="C76" s="74" t="str">
        <f t="shared" ref="C76:C139" si="3">IF(A76&gt;$F$5,"",A76)</f>
        <v/>
      </c>
      <c r="D76" s="73" t="str">
        <f>IF(A76&gt;$F$5,IF(A76=$F$5+1,SUM(D$12:D75),""),IF($H$7=1,-PMT($F$6/12,$F$5,$F$4),(E76+F76)))</f>
        <v/>
      </c>
      <c r="E76" s="73" t="str">
        <f>IF(A76&gt;=$F$5,IF(A76&gt;$F$5,IF(A76&gt;$F$5+1,"",SUM(E$12:E75)),G75),IF($H$7=1,D76-F76,E75))</f>
        <v/>
      </c>
      <c r="F76" s="73" t="str">
        <f>IF(A76&gt;$F$5,IF(A76=$F$5+1,SUM(F$12:F75),""),(G75*($F$6/12)))</f>
        <v/>
      </c>
      <c r="G76" s="73" t="str">
        <f t="shared" si="2"/>
        <v/>
      </c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</row>
    <row r="77" spans="1:36" x14ac:dyDescent="0.2">
      <c r="A77" s="59">
        <f t="shared" ref="A77:A140" si="4">A76+1</f>
        <v>66</v>
      </c>
      <c r="B77" s="59"/>
      <c r="C77" s="74" t="str">
        <f t="shared" si="3"/>
        <v/>
      </c>
      <c r="D77" s="73" t="str">
        <f>IF(A77&gt;$F$5,IF(A77=$F$5+1,SUM(D$12:D76),""),IF($H$7=1,-PMT($F$6/12,$F$5,$F$4),(E77+F77)))</f>
        <v/>
      </c>
      <c r="E77" s="73" t="str">
        <f>IF(A77&gt;=$F$5,IF(A77&gt;$F$5,IF(A77&gt;$F$5+1,"",SUM(E$12:E76)),G76),IF($H$7=1,D77-F77,E76))</f>
        <v/>
      </c>
      <c r="F77" s="73" t="str">
        <f>IF(A77&gt;$F$5,IF(A77=$F$5+1,SUM(F$12:F76),""),(G76*($F$6/12)))</f>
        <v/>
      </c>
      <c r="G77" s="73" t="str">
        <f t="shared" ref="G77:G140" si="5">IF(A77&gt;$F$5,"",(G76-E77))</f>
        <v/>
      </c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</row>
    <row r="78" spans="1:36" x14ac:dyDescent="0.2">
      <c r="A78" s="59">
        <f t="shared" si="4"/>
        <v>67</v>
      </c>
      <c r="B78" s="59"/>
      <c r="C78" s="74" t="str">
        <f t="shared" si="3"/>
        <v/>
      </c>
      <c r="D78" s="73" t="str">
        <f>IF(A78&gt;$F$5,IF(A78=$F$5+1,SUM(D$12:D77),""),IF($H$7=1,-PMT($F$6/12,$F$5,$F$4),(E78+F78)))</f>
        <v/>
      </c>
      <c r="E78" s="73" t="str">
        <f>IF(A78&gt;=$F$5,IF(A78&gt;$F$5,IF(A78&gt;$F$5+1,"",SUM(E$12:E77)),G77),IF($H$7=1,D78-F78,E77))</f>
        <v/>
      </c>
      <c r="F78" s="73" t="str">
        <f>IF(A78&gt;$F$5,IF(A78=$F$5+1,SUM(F$12:F77),""),(G77*($F$6/12)))</f>
        <v/>
      </c>
      <c r="G78" s="73" t="str">
        <f t="shared" si="5"/>
        <v/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</row>
    <row r="79" spans="1:36" x14ac:dyDescent="0.2">
      <c r="A79" s="59">
        <f t="shared" si="4"/>
        <v>68</v>
      </c>
      <c r="B79" s="59"/>
      <c r="C79" s="74" t="str">
        <f t="shared" si="3"/>
        <v/>
      </c>
      <c r="D79" s="73" t="str">
        <f>IF(A79&gt;$F$5,IF(A79=$F$5+1,SUM(D$12:D78),""),IF($H$7=1,-PMT($F$6/12,$F$5,$F$4),(E79+F79)))</f>
        <v/>
      </c>
      <c r="E79" s="73" t="str">
        <f>IF(A79&gt;=$F$5,IF(A79&gt;$F$5,IF(A79&gt;$F$5+1,"",SUM(E$12:E78)),G78),IF($H$7=1,D79-F79,E78))</f>
        <v/>
      </c>
      <c r="F79" s="73" t="str">
        <f>IF(A79&gt;$F$5,IF(A79=$F$5+1,SUM(F$12:F78),""),(G78*($F$6/12)))</f>
        <v/>
      </c>
      <c r="G79" s="73" t="str">
        <f t="shared" si="5"/>
        <v/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</row>
    <row r="80" spans="1:36" x14ac:dyDescent="0.2">
      <c r="A80" s="59">
        <f t="shared" si="4"/>
        <v>69</v>
      </c>
      <c r="B80" s="59"/>
      <c r="C80" s="74" t="str">
        <f t="shared" si="3"/>
        <v/>
      </c>
      <c r="D80" s="73" t="str">
        <f>IF(A80&gt;$F$5,IF(A80=$F$5+1,SUM(D$12:D79),""),IF($H$7=1,-PMT($F$6/12,$F$5,$F$4),(E80+F80)))</f>
        <v/>
      </c>
      <c r="E80" s="73" t="str">
        <f>IF(A80&gt;=$F$5,IF(A80&gt;$F$5,IF(A80&gt;$F$5+1,"",SUM(E$12:E79)),G79),IF($H$7=1,D80-F80,E79))</f>
        <v/>
      </c>
      <c r="F80" s="73" t="str">
        <f>IF(A80&gt;$F$5,IF(A80=$F$5+1,SUM(F$12:F79),""),(G79*($F$6/12)))</f>
        <v/>
      </c>
      <c r="G80" s="73" t="str">
        <f t="shared" si="5"/>
        <v/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</row>
    <row r="81" spans="1:36" x14ac:dyDescent="0.2">
      <c r="A81" s="59">
        <f t="shared" si="4"/>
        <v>70</v>
      </c>
      <c r="B81" s="59"/>
      <c r="C81" s="74" t="str">
        <f t="shared" si="3"/>
        <v/>
      </c>
      <c r="D81" s="73" t="str">
        <f>IF(A81&gt;$F$5,IF(A81=$F$5+1,SUM(D$12:D80),""),IF($H$7=1,-PMT($F$6/12,$F$5,$F$4),(E81+F81)))</f>
        <v/>
      </c>
      <c r="E81" s="73" t="str">
        <f>IF(A81&gt;=$F$5,IF(A81&gt;$F$5,IF(A81&gt;$F$5+1,"",SUM(E$12:E80)),G80),IF($H$7=1,D81-F81,E80))</f>
        <v/>
      </c>
      <c r="F81" s="73" t="str">
        <f>IF(A81&gt;$F$5,IF(A81=$F$5+1,SUM(F$12:F80),""),(G80*($F$6/12)))</f>
        <v/>
      </c>
      <c r="G81" s="73" t="str">
        <f t="shared" si="5"/>
        <v/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</row>
    <row r="82" spans="1:36" x14ac:dyDescent="0.2">
      <c r="A82" s="59">
        <f t="shared" si="4"/>
        <v>71</v>
      </c>
      <c r="B82" s="59"/>
      <c r="C82" s="74" t="str">
        <f t="shared" si="3"/>
        <v/>
      </c>
      <c r="D82" s="73" t="str">
        <f>IF(A82&gt;$F$5,IF(A82=$F$5+1,SUM(D$12:D81),""),IF($H$7=1,-PMT($F$6/12,$F$5,$F$4),(E82+F82)))</f>
        <v/>
      </c>
      <c r="E82" s="73" t="str">
        <f>IF(A82&gt;=$F$5,IF(A82&gt;$F$5,IF(A82&gt;$F$5+1,"",SUM(E$12:E81)),G81),IF($H$7=1,D82-F82,E81))</f>
        <v/>
      </c>
      <c r="F82" s="73" t="str">
        <f>IF(A82&gt;$F$5,IF(A82=$F$5+1,SUM(F$12:F81),""),(G81*($F$6/12)))</f>
        <v/>
      </c>
      <c r="G82" s="73" t="str">
        <f t="shared" si="5"/>
        <v/>
      </c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</row>
    <row r="83" spans="1:36" x14ac:dyDescent="0.2">
      <c r="A83" s="59">
        <f t="shared" si="4"/>
        <v>72</v>
      </c>
      <c r="B83" s="59"/>
      <c r="C83" s="74" t="str">
        <f t="shared" si="3"/>
        <v/>
      </c>
      <c r="D83" s="73" t="str">
        <f>IF(A83&gt;$F$5,IF(A83=$F$5+1,SUM(D$12:D82),""),IF($H$7=1,-PMT($F$6/12,$F$5,$F$4),(E83+F83)))</f>
        <v/>
      </c>
      <c r="E83" s="73" t="str">
        <f>IF(A83&gt;=$F$5,IF(A83&gt;$F$5,IF(A83&gt;$F$5+1,"",SUM(E$12:E82)),G82),IF($H$7=1,D83-F83,E82))</f>
        <v/>
      </c>
      <c r="F83" s="73" t="str">
        <f>IF(A83&gt;$F$5,IF(A83=$F$5+1,SUM(F$12:F82),""),(G82*($F$6/12)))</f>
        <v/>
      </c>
      <c r="G83" s="73" t="str">
        <f t="shared" si="5"/>
        <v/>
      </c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</row>
    <row r="84" spans="1:36" x14ac:dyDescent="0.2">
      <c r="A84" s="59">
        <f t="shared" si="4"/>
        <v>73</v>
      </c>
      <c r="B84" s="59"/>
      <c r="C84" s="74" t="str">
        <f t="shared" si="3"/>
        <v/>
      </c>
      <c r="D84" s="73" t="str">
        <f>IF(A84&gt;$F$5,IF(A84=$F$5+1,SUM(D$12:D83),""),IF($H$7=1,-PMT($F$6/12,$F$5,$F$4),(E84+F84)))</f>
        <v/>
      </c>
      <c r="E84" s="73" t="str">
        <f>IF(A84&gt;=$F$5,IF(A84&gt;$F$5,IF(A84&gt;$F$5+1,"",SUM(E$12:E83)),G83),IF($H$7=1,D84-F84,E83))</f>
        <v/>
      </c>
      <c r="F84" s="73" t="str">
        <f>IF(A84&gt;$F$5,IF(A84=$F$5+1,SUM(F$12:F83),""),(G83*($F$6/12)))</f>
        <v/>
      </c>
      <c r="G84" s="73" t="str">
        <f t="shared" si="5"/>
        <v/>
      </c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</row>
    <row r="85" spans="1:36" x14ac:dyDescent="0.2">
      <c r="A85" s="59">
        <f t="shared" si="4"/>
        <v>74</v>
      </c>
      <c r="B85" s="59"/>
      <c r="C85" s="74" t="str">
        <f t="shared" si="3"/>
        <v/>
      </c>
      <c r="D85" s="73" t="str">
        <f>IF(A85&gt;$F$5,IF(A85=$F$5+1,SUM(D$12:D84),""),IF($H$7=1,-PMT($F$6/12,$F$5,$F$4),(E85+F85)))</f>
        <v/>
      </c>
      <c r="E85" s="73" t="str">
        <f>IF(A85&gt;=$F$5,IF(A85&gt;$F$5,IF(A85&gt;$F$5+1,"",SUM(E$12:E84)),G84),IF($H$7=1,D85-F85,E84))</f>
        <v/>
      </c>
      <c r="F85" s="73" t="str">
        <f>IF(A85&gt;$F$5,IF(A85=$F$5+1,SUM(F$12:F84),""),(G84*($F$6/12)))</f>
        <v/>
      </c>
      <c r="G85" s="73" t="str">
        <f t="shared" si="5"/>
        <v/>
      </c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</row>
    <row r="86" spans="1:36" x14ac:dyDescent="0.2">
      <c r="A86" s="59">
        <f t="shared" si="4"/>
        <v>75</v>
      </c>
      <c r="B86" s="59"/>
      <c r="C86" s="74" t="str">
        <f t="shared" si="3"/>
        <v/>
      </c>
      <c r="D86" s="73" t="str">
        <f>IF(A86&gt;$F$5,IF(A86=$F$5+1,SUM(D$12:D85),""),IF($H$7=1,-PMT($F$6/12,$F$5,$F$4),(E86+F86)))</f>
        <v/>
      </c>
      <c r="E86" s="73" t="str">
        <f>IF(A86&gt;=$F$5,IF(A86&gt;$F$5,IF(A86&gt;$F$5+1,"",SUM(E$12:E85)),G85),IF($H$7=1,D86-F86,E85))</f>
        <v/>
      </c>
      <c r="F86" s="73" t="str">
        <f>IF(A86&gt;$F$5,IF(A86=$F$5+1,SUM(F$12:F85),""),(G85*($F$6/12)))</f>
        <v/>
      </c>
      <c r="G86" s="73" t="str">
        <f t="shared" si="5"/>
        <v/>
      </c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</row>
    <row r="87" spans="1:36" x14ac:dyDescent="0.2">
      <c r="A87" s="59">
        <f t="shared" si="4"/>
        <v>76</v>
      </c>
      <c r="B87" s="59"/>
      <c r="C87" s="74" t="str">
        <f t="shared" si="3"/>
        <v/>
      </c>
      <c r="D87" s="73" t="str">
        <f>IF(A87&gt;$F$5,IF(A87=$F$5+1,SUM(D$12:D86),""),IF($H$7=1,-PMT($F$6/12,$F$5,$F$4),(E87+F87)))</f>
        <v/>
      </c>
      <c r="E87" s="73" t="str">
        <f>IF(A87&gt;=$F$5,IF(A87&gt;$F$5,IF(A87&gt;$F$5+1,"",SUM(E$12:E86)),G86),IF($H$7=1,D87-F87,E86))</f>
        <v/>
      </c>
      <c r="F87" s="73" t="str">
        <f>IF(A87&gt;$F$5,IF(A87=$F$5+1,SUM(F$12:F86),""),(G86*($F$6/12)))</f>
        <v/>
      </c>
      <c r="G87" s="73" t="str">
        <f t="shared" si="5"/>
        <v/>
      </c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</row>
    <row r="88" spans="1:36" x14ac:dyDescent="0.2">
      <c r="A88" s="59">
        <f t="shared" si="4"/>
        <v>77</v>
      </c>
      <c r="B88" s="59"/>
      <c r="C88" s="74" t="str">
        <f t="shared" si="3"/>
        <v/>
      </c>
      <c r="D88" s="73" t="str">
        <f>IF(A88&gt;$F$5,IF(A88=$F$5+1,SUM(D$12:D87),""),IF($H$7=1,-PMT($F$6/12,$F$5,$F$4),(E88+F88)))</f>
        <v/>
      </c>
      <c r="E88" s="73" t="str">
        <f>IF(A88&gt;=$F$5,IF(A88&gt;$F$5,IF(A88&gt;$F$5+1,"",SUM(E$12:E87)),G87),IF($H$7=1,D88-F88,E87))</f>
        <v/>
      </c>
      <c r="F88" s="73" t="str">
        <f>IF(A88&gt;$F$5,IF(A88=$F$5+1,SUM(F$12:F87),""),(G87*($F$6/12)))</f>
        <v/>
      </c>
      <c r="G88" s="73" t="str">
        <f t="shared" si="5"/>
        <v/>
      </c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</row>
    <row r="89" spans="1:36" x14ac:dyDescent="0.2">
      <c r="A89" s="59">
        <f t="shared" si="4"/>
        <v>78</v>
      </c>
      <c r="B89" s="59"/>
      <c r="C89" s="74" t="str">
        <f t="shared" si="3"/>
        <v/>
      </c>
      <c r="D89" s="73" t="str">
        <f>IF(A89&gt;$F$5,IF(A89=$F$5+1,SUM(D$12:D88),""),IF($H$7=1,-PMT($F$6/12,$F$5,$F$4),(E89+F89)))</f>
        <v/>
      </c>
      <c r="E89" s="73" t="str">
        <f>IF(A89&gt;=$F$5,IF(A89&gt;$F$5,IF(A89&gt;$F$5+1,"",SUM(E$12:E88)),G88),IF($H$7=1,D89-F89,E88))</f>
        <v/>
      </c>
      <c r="F89" s="73" t="str">
        <f>IF(A89&gt;$F$5,IF(A89=$F$5+1,SUM(F$12:F88),""),(G88*($F$6/12)))</f>
        <v/>
      </c>
      <c r="G89" s="73" t="str">
        <f t="shared" si="5"/>
        <v/>
      </c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</row>
    <row r="90" spans="1:36" x14ac:dyDescent="0.2">
      <c r="A90" s="59">
        <f t="shared" si="4"/>
        <v>79</v>
      </c>
      <c r="B90" s="59"/>
      <c r="C90" s="74" t="str">
        <f t="shared" si="3"/>
        <v/>
      </c>
      <c r="D90" s="73" t="str">
        <f>IF(A90&gt;$F$5,IF(A90=$F$5+1,SUM(D$12:D89),""),IF($H$7=1,-PMT($F$6/12,$F$5,$F$4),(E90+F90)))</f>
        <v/>
      </c>
      <c r="E90" s="73" t="str">
        <f>IF(A90&gt;=$F$5,IF(A90&gt;$F$5,IF(A90&gt;$F$5+1,"",SUM(E$12:E89)),G89),IF($H$7=1,D90-F90,E89))</f>
        <v/>
      </c>
      <c r="F90" s="73" t="str">
        <f>IF(A90&gt;$F$5,IF(A90=$F$5+1,SUM(F$12:F89),""),(G89*($F$6/12)))</f>
        <v/>
      </c>
      <c r="G90" s="73" t="str">
        <f t="shared" si="5"/>
        <v/>
      </c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</row>
    <row r="91" spans="1:36" x14ac:dyDescent="0.2">
      <c r="A91" s="59">
        <f t="shared" si="4"/>
        <v>80</v>
      </c>
      <c r="B91" s="59"/>
      <c r="C91" s="74" t="str">
        <f t="shared" si="3"/>
        <v/>
      </c>
      <c r="D91" s="73" t="str">
        <f>IF(A91&gt;$F$5,IF(A91=$F$5+1,SUM(D$12:D90),""),IF($H$7=1,-PMT($F$6/12,$F$5,$F$4),(E91+F91)))</f>
        <v/>
      </c>
      <c r="E91" s="73" t="str">
        <f>IF(A91&gt;=$F$5,IF(A91&gt;$F$5,IF(A91&gt;$F$5+1,"",SUM(E$12:E90)),G90),IF($H$7=1,D91-F91,E90))</f>
        <v/>
      </c>
      <c r="F91" s="73" t="str">
        <f>IF(A91&gt;$F$5,IF(A91=$F$5+1,SUM(F$12:F90),""),(G90*($F$6/12)))</f>
        <v/>
      </c>
      <c r="G91" s="73" t="str">
        <f t="shared" si="5"/>
        <v/>
      </c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</row>
    <row r="92" spans="1:36" x14ac:dyDescent="0.2">
      <c r="A92" s="59">
        <f t="shared" si="4"/>
        <v>81</v>
      </c>
      <c r="B92" s="59"/>
      <c r="C92" s="74" t="str">
        <f t="shared" si="3"/>
        <v/>
      </c>
      <c r="D92" s="73" t="str">
        <f>IF(A92&gt;$F$5,IF(A92=$F$5+1,SUM(D$12:D91),""),IF($H$7=1,-PMT($F$6/12,$F$5,$F$4),(E92+F92)))</f>
        <v/>
      </c>
      <c r="E92" s="73" t="str">
        <f>IF(A92&gt;=$F$5,IF(A92&gt;$F$5,IF(A92&gt;$F$5+1,"",SUM(E$12:E91)),G91),IF($H$7=1,D92-F92,E91))</f>
        <v/>
      </c>
      <c r="F92" s="73" t="str">
        <f>IF(A92&gt;$F$5,IF(A92=$F$5+1,SUM(F$12:F91),""),(G91*($F$6/12)))</f>
        <v/>
      </c>
      <c r="G92" s="73" t="str">
        <f t="shared" si="5"/>
        <v/>
      </c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</row>
    <row r="93" spans="1:36" x14ac:dyDescent="0.2">
      <c r="A93" s="59">
        <f t="shared" si="4"/>
        <v>82</v>
      </c>
      <c r="B93" s="59"/>
      <c r="C93" s="74" t="str">
        <f t="shared" si="3"/>
        <v/>
      </c>
      <c r="D93" s="73" t="str">
        <f>IF(A93&gt;$F$5,IF(A93=$F$5+1,SUM(D$12:D92),""),IF($H$7=1,-PMT($F$6/12,$F$5,$F$4),(E93+F93)))</f>
        <v/>
      </c>
      <c r="E93" s="73" t="str">
        <f>IF(A93&gt;=$F$5,IF(A93&gt;$F$5,IF(A93&gt;$F$5+1,"",SUM(E$12:E92)),G92),IF($H$7=1,D93-F93,E92))</f>
        <v/>
      </c>
      <c r="F93" s="73" t="str">
        <f>IF(A93&gt;$F$5,IF(A93=$F$5+1,SUM(F$12:F92),""),(G92*($F$6/12)))</f>
        <v/>
      </c>
      <c r="G93" s="73" t="str">
        <f t="shared" si="5"/>
        <v/>
      </c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</row>
    <row r="94" spans="1:36" x14ac:dyDescent="0.2">
      <c r="A94" s="59">
        <f t="shared" si="4"/>
        <v>83</v>
      </c>
      <c r="B94" s="59"/>
      <c r="C94" s="74" t="str">
        <f t="shared" si="3"/>
        <v/>
      </c>
      <c r="D94" s="73" t="str">
        <f>IF(A94&gt;$F$5,IF(A94=$F$5+1,SUM(D$12:D93),""),IF($H$7=1,-PMT($F$6/12,$F$5,$F$4),(E94+F94)))</f>
        <v/>
      </c>
      <c r="E94" s="73" t="str">
        <f>IF(A94&gt;=$F$5,IF(A94&gt;$F$5,IF(A94&gt;$F$5+1,"",SUM(E$12:E93)),G93),IF($H$7=1,D94-F94,E93))</f>
        <v/>
      </c>
      <c r="F94" s="73" t="str">
        <f>IF(A94&gt;$F$5,IF(A94=$F$5+1,SUM(F$12:F93),""),(G93*($F$6/12)))</f>
        <v/>
      </c>
      <c r="G94" s="73" t="str">
        <f t="shared" si="5"/>
        <v/>
      </c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</row>
    <row r="95" spans="1:36" x14ac:dyDescent="0.2">
      <c r="A95" s="59">
        <f t="shared" si="4"/>
        <v>84</v>
      </c>
      <c r="B95" s="59"/>
      <c r="C95" s="74" t="str">
        <f t="shared" si="3"/>
        <v/>
      </c>
      <c r="D95" s="73" t="str">
        <f>IF(A95&gt;$F$5,IF(A95=$F$5+1,SUM(D$12:D94),""),IF($H$7=1,-PMT($F$6/12,$F$5,$F$4),(E95+F95)))</f>
        <v/>
      </c>
      <c r="E95" s="73" t="str">
        <f>IF(A95&gt;=$F$5,IF(A95&gt;$F$5,IF(A95&gt;$F$5+1,"",SUM(E$12:E94)),G94),IF($H$7=1,D95-F95,E94))</f>
        <v/>
      </c>
      <c r="F95" s="73" t="str">
        <f>IF(A95&gt;$F$5,IF(A95=$F$5+1,SUM(F$12:F94),""),(G94*($F$6/12)))</f>
        <v/>
      </c>
      <c r="G95" s="73" t="str">
        <f t="shared" si="5"/>
        <v/>
      </c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</row>
    <row r="96" spans="1:36" x14ac:dyDescent="0.2">
      <c r="A96" s="59">
        <f t="shared" si="4"/>
        <v>85</v>
      </c>
      <c r="B96" s="59"/>
      <c r="C96" s="74" t="str">
        <f t="shared" si="3"/>
        <v/>
      </c>
      <c r="D96" s="73" t="str">
        <f>IF(A96&gt;$F$5,IF(A96=$F$5+1,SUM(D$12:D95),""),IF($H$7=1,-PMT($F$6/12,$F$5,$F$4),(E96+F96)))</f>
        <v/>
      </c>
      <c r="E96" s="73" t="str">
        <f>IF(A96&gt;=$F$5,IF(A96&gt;$F$5,IF(A96&gt;$F$5+1,"",SUM(E$12:E95)),G95),IF($H$7=1,D96-F96,E95))</f>
        <v/>
      </c>
      <c r="F96" s="73" t="str">
        <f>IF(A96&gt;$F$5,IF(A96=$F$5+1,SUM(F$12:F95),""),(G95*($F$6/12)))</f>
        <v/>
      </c>
      <c r="G96" s="73" t="str">
        <f t="shared" si="5"/>
        <v/>
      </c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</row>
    <row r="97" spans="1:36" x14ac:dyDescent="0.2">
      <c r="A97" s="59">
        <f t="shared" si="4"/>
        <v>86</v>
      </c>
      <c r="B97" s="59"/>
      <c r="C97" s="74" t="str">
        <f t="shared" si="3"/>
        <v/>
      </c>
      <c r="D97" s="73" t="str">
        <f>IF(A97&gt;$F$5,IF(A97=$F$5+1,SUM(D$12:D96),""),IF($H$7=1,-PMT($F$6/12,$F$5,$F$4),(E97+F97)))</f>
        <v/>
      </c>
      <c r="E97" s="73" t="str">
        <f>IF(A97&gt;=$F$5,IF(A97&gt;$F$5,IF(A97&gt;$F$5+1,"",SUM(E$12:E96)),G96),IF($H$7=1,D97-F97,E96))</f>
        <v/>
      </c>
      <c r="F97" s="73" t="str">
        <f>IF(A97&gt;$F$5,IF(A97=$F$5+1,SUM(F$12:F96),""),(G96*($F$6/12)))</f>
        <v/>
      </c>
      <c r="G97" s="73" t="str">
        <f t="shared" si="5"/>
        <v/>
      </c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</row>
    <row r="98" spans="1:36" x14ac:dyDescent="0.2">
      <c r="A98" s="59">
        <f t="shared" si="4"/>
        <v>87</v>
      </c>
      <c r="B98" s="59"/>
      <c r="C98" s="74" t="str">
        <f t="shared" si="3"/>
        <v/>
      </c>
      <c r="D98" s="73" t="str">
        <f>IF(A98&gt;$F$5,IF(A98=$F$5+1,SUM(D$12:D97),""),IF($H$7=1,-PMT($F$6/12,$F$5,$F$4),(E98+F98)))</f>
        <v/>
      </c>
      <c r="E98" s="73" t="str">
        <f>IF(A98&gt;=$F$5,IF(A98&gt;$F$5,IF(A98&gt;$F$5+1,"",SUM(E$12:E97)),G97),IF($H$7=1,D98-F98,E97))</f>
        <v/>
      </c>
      <c r="F98" s="73" t="str">
        <f>IF(A98&gt;$F$5,IF(A98=$F$5+1,SUM(F$12:F97),""),(G97*($F$6/12)))</f>
        <v/>
      </c>
      <c r="G98" s="73" t="str">
        <f t="shared" si="5"/>
        <v/>
      </c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</row>
    <row r="99" spans="1:36" x14ac:dyDescent="0.2">
      <c r="A99" s="59">
        <f t="shared" si="4"/>
        <v>88</v>
      </c>
      <c r="B99" s="59"/>
      <c r="C99" s="74" t="str">
        <f t="shared" si="3"/>
        <v/>
      </c>
      <c r="D99" s="73" t="str">
        <f>IF(A99&gt;$F$5,IF(A99=$F$5+1,SUM(D$12:D98),""),IF($H$7=1,-PMT($F$6/12,$F$5,$F$4),(E99+F99)))</f>
        <v/>
      </c>
      <c r="E99" s="73" t="str">
        <f>IF(A99&gt;=$F$5,IF(A99&gt;$F$5,IF(A99&gt;$F$5+1,"",SUM(E$12:E98)),G98),IF($H$7=1,D99-F99,E98))</f>
        <v/>
      </c>
      <c r="F99" s="73" t="str">
        <f>IF(A99&gt;$F$5,IF(A99=$F$5+1,SUM(F$12:F98),""),(G98*($F$6/12)))</f>
        <v/>
      </c>
      <c r="G99" s="73" t="str">
        <f t="shared" si="5"/>
        <v/>
      </c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</row>
    <row r="100" spans="1:36" x14ac:dyDescent="0.2">
      <c r="A100" s="59">
        <f t="shared" si="4"/>
        <v>89</v>
      </c>
      <c r="B100" s="59"/>
      <c r="C100" s="74" t="str">
        <f t="shared" si="3"/>
        <v/>
      </c>
      <c r="D100" s="73" t="str">
        <f>IF(A100&gt;$F$5,IF(A100=$F$5+1,SUM(D$12:D99),""),IF($H$7=1,-PMT($F$6/12,$F$5,$F$4),(E100+F100)))</f>
        <v/>
      </c>
      <c r="E100" s="73" t="str">
        <f>IF(A100&gt;=$F$5,IF(A100&gt;$F$5,IF(A100&gt;$F$5+1,"",SUM(E$12:E99)),G99),IF($H$7=1,D100-F100,E99))</f>
        <v/>
      </c>
      <c r="F100" s="73" t="str">
        <f>IF(A100&gt;$F$5,IF(A100=$F$5+1,SUM(F$12:F99),""),(G99*($F$6/12)))</f>
        <v/>
      </c>
      <c r="G100" s="73" t="str">
        <f t="shared" si="5"/>
        <v/>
      </c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</row>
    <row r="101" spans="1:36" x14ac:dyDescent="0.2">
      <c r="A101" s="59">
        <f t="shared" si="4"/>
        <v>90</v>
      </c>
      <c r="B101" s="59"/>
      <c r="C101" s="74" t="str">
        <f t="shared" si="3"/>
        <v/>
      </c>
      <c r="D101" s="73" t="str">
        <f>IF(A101&gt;$F$5,IF(A101=$F$5+1,SUM(D$12:D100),""),IF($H$7=1,-PMT($F$6/12,$F$5,$F$4),(E101+F101)))</f>
        <v/>
      </c>
      <c r="E101" s="73" t="str">
        <f>IF(A101&gt;=$F$5,IF(A101&gt;$F$5,IF(A101&gt;$F$5+1,"",SUM(E$12:E100)),G100),IF($H$7=1,D101-F101,E100))</f>
        <v/>
      </c>
      <c r="F101" s="73" t="str">
        <f>IF(A101&gt;$F$5,IF(A101=$F$5+1,SUM(F$12:F100),""),(G100*($F$6/12)))</f>
        <v/>
      </c>
      <c r="G101" s="73" t="str">
        <f t="shared" si="5"/>
        <v/>
      </c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</row>
    <row r="102" spans="1:36" x14ac:dyDescent="0.2">
      <c r="A102" s="59">
        <f t="shared" si="4"/>
        <v>91</v>
      </c>
      <c r="B102" s="59"/>
      <c r="C102" s="74" t="str">
        <f t="shared" si="3"/>
        <v/>
      </c>
      <c r="D102" s="73" t="str">
        <f>IF(A102&gt;$F$5,IF(A102=$F$5+1,SUM(D$12:D101),""),IF($H$7=1,-PMT($F$6/12,$F$5,$F$4),(E102+F102)))</f>
        <v/>
      </c>
      <c r="E102" s="73" t="str">
        <f>IF(A102&gt;=$F$5,IF(A102&gt;$F$5,IF(A102&gt;$F$5+1,"",SUM(E$12:E101)),G101),IF($H$7=1,D102-F102,E101))</f>
        <v/>
      </c>
      <c r="F102" s="73" t="str">
        <f>IF(A102&gt;$F$5,IF(A102=$F$5+1,SUM(F$12:F101),""),(G101*($F$6/12)))</f>
        <v/>
      </c>
      <c r="G102" s="73" t="str">
        <f t="shared" si="5"/>
        <v/>
      </c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</row>
    <row r="103" spans="1:36" x14ac:dyDescent="0.2">
      <c r="A103" s="59">
        <f t="shared" si="4"/>
        <v>92</v>
      </c>
      <c r="B103" s="59"/>
      <c r="C103" s="74" t="str">
        <f t="shared" si="3"/>
        <v/>
      </c>
      <c r="D103" s="73" t="str">
        <f>IF(A103&gt;$F$5,IF(A103=$F$5+1,SUM(D$12:D102),""),IF($H$7=1,-PMT($F$6/12,$F$5,$F$4),(E103+F103)))</f>
        <v/>
      </c>
      <c r="E103" s="73" t="str">
        <f>IF(A103&gt;=$F$5,IF(A103&gt;$F$5,IF(A103&gt;$F$5+1,"",SUM(E$12:E102)),G102),IF($H$7=1,D103-F103,E102))</f>
        <v/>
      </c>
      <c r="F103" s="73" t="str">
        <f>IF(A103&gt;$F$5,IF(A103=$F$5+1,SUM(F$12:F102),""),(G102*($F$6/12)))</f>
        <v/>
      </c>
      <c r="G103" s="73" t="str">
        <f t="shared" si="5"/>
        <v/>
      </c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</row>
    <row r="104" spans="1:36" x14ac:dyDescent="0.2">
      <c r="A104" s="59">
        <f t="shared" si="4"/>
        <v>93</v>
      </c>
      <c r="B104" s="59"/>
      <c r="C104" s="74" t="str">
        <f t="shared" si="3"/>
        <v/>
      </c>
      <c r="D104" s="73" t="str">
        <f>IF(A104&gt;$F$5,IF(A104=$F$5+1,SUM(D$12:D103),""),IF($H$7=1,-PMT($F$6/12,$F$5,$F$4),(E104+F104)))</f>
        <v/>
      </c>
      <c r="E104" s="73" t="str">
        <f>IF(A104&gt;=$F$5,IF(A104&gt;$F$5,IF(A104&gt;$F$5+1,"",SUM(E$12:E103)),G103),IF($H$7=1,D104-F104,E103))</f>
        <v/>
      </c>
      <c r="F104" s="73" t="str">
        <f>IF(A104&gt;$F$5,IF(A104=$F$5+1,SUM(F$12:F103),""),(G103*($F$6/12)))</f>
        <v/>
      </c>
      <c r="G104" s="73" t="str">
        <f t="shared" si="5"/>
        <v/>
      </c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</row>
    <row r="105" spans="1:36" x14ac:dyDescent="0.2">
      <c r="A105" s="59">
        <f t="shared" si="4"/>
        <v>94</v>
      </c>
      <c r="B105" s="59"/>
      <c r="C105" s="74" t="str">
        <f t="shared" si="3"/>
        <v/>
      </c>
      <c r="D105" s="73" t="str">
        <f>IF(A105&gt;$F$5,IF(A105=$F$5+1,SUM(D$12:D104),""),IF($H$7=1,-PMT($F$6/12,$F$5,$F$4),(E105+F105)))</f>
        <v/>
      </c>
      <c r="E105" s="73" t="str">
        <f>IF(A105&gt;=$F$5,IF(A105&gt;$F$5,IF(A105&gt;$F$5+1,"",SUM(E$12:E104)),G104),IF($H$7=1,D105-F105,E104))</f>
        <v/>
      </c>
      <c r="F105" s="73" t="str">
        <f>IF(A105&gt;$F$5,IF(A105=$F$5+1,SUM(F$12:F104),""),(G104*($F$6/12)))</f>
        <v/>
      </c>
      <c r="G105" s="73" t="str">
        <f t="shared" si="5"/>
        <v/>
      </c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</row>
    <row r="106" spans="1:36" x14ac:dyDescent="0.2">
      <c r="A106" s="59">
        <f t="shared" si="4"/>
        <v>95</v>
      </c>
      <c r="B106" s="59"/>
      <c r="C106" s="74" t="str">
        <f t="shared" si="3"/>
        <v/>
      </c>
      <c r="D106" s="73" t="str">
        <f>IF(A106&gt;$F$5,IF(A106=$F$5+1,SUM(D$12:D105),""),IF($H$7=1,-PMT($F$6/12,$F$5,$F$4),(E106+F106)))</f>
        <v/>
      </c>
      <c r="E106" s="73" t="str">
        <f>IF(A106&gt;=$F$5,IF(A106&gt;$F$5,IF(A106&gt;$F$5+1,"",SUM(E$12:E105)),G105),IF($H$7=1,D106-F106,E105))</f>
        <v/>
      </c>
      <c r="F106" s="73" t="str">
        <f>IF(A106&gt;$F$5,IF(A106=$F$5+1,SUM(F$12:F105),""),(G105*($F$6/12)))</f>
        <v/>
      </c>
      <c r="G106" s="73" t="str">
        <f t="shared" si="5"/>
        <v/>
      </c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</row>
    <row r="107" spans="1:36" x14ac:dyDescent="0.2">
      <c r="A107" s="59">
        <f t="shared" si="4"/>
        <v>96</v>
      </c>
      <c r="B107" s="59"/>
      <c r="C107" s="74" t="str">
        <f t="shared" si="3"/>
        <v/>
      </c>
      <c r="D107" s="73" t="str">
        <f>IF(A107&gt;$F$5,IF(A107=$F$5+1,SUM(D$12:D106),""),IF($H$7=1,-PMT($F$6/12,$F$5,$F$4),(E107+F107)))</f>
        <v/>
      </c>
      <c r="E107" s="73" t="str">
        <f>IF(A107&gt;=$F$5,IF(A107&gt;$F$5,IF(A107&gt;$F$5+1,"",SUM(E$12:E106)),G106),IF($H$7=1,D107-F107,E106))</f>
        <v/>
      </c>
      <c r="F107" s="73" t="str">
        <f>IF(A107&gt;$F$5,IF(A107=$F$5+1,SUM(F$12:F106),""),(G106*($F$6/12)))</f>
        <v/>
      </c>
      <c r="G107" s="73" t="str">
        <f t="shared" si="5"/>
        <v/>
      </c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</row>
    <row r="108" spans="1:36" x14ac:dyDescent="0.2">
      <c r="A108" s="59">
        <f t="shared" si="4"/>
        <v>97</v>
      </c>
      <c r="B108" s="59"/>
      <c r="C108" s="74" t="str">
        <f t="shared" si="3"/>
        <v/>
      </c>
      <c r="D108" s="73" t="str">
        <f>IF(A108&gt;$F$5,IF(A108=$F$5+1,SUM(D$12:D107),""),IF($H$7=1,-PMT($F$6/12,$F$5,$F$4),(E108+F108)))</f>
        <v/>
      </c>
      <c r="E108" s="73" t="str">
        <f>IF(A108&gt;=$F$5,IF(A108&gt;$F$5,IF(A108&gt;$F$5+1,"",SUM(E$12:E107)),G107),IF($H$7=1,D108-F108,E107))</f>
        <v/>
      </c>
      <c r="F108" s="73" t="str">
        <f>IF(A108&gt;$F$5,IF(A108=$F$5+1,SUM(F$12:F107),""),(G107*($F$6/12)))</f>
        <v/>
      </c>
      <c r="G108" s="73" t="str">
        <f t="shared" si="5"/>
        <v/>
      </c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</row>
    <row r="109" spans="1:36" x14ac:dyDescent="0.2">
      <c r="A109" s="59">
        <f t="shared" si="4"/>
        <v>98</v>
      </c>
      <c r="B109" s="59"/>
      <c r="C109" s="74" t="str">
        <f t="shared" si="3"/>
        <v/>
      </c>
      <c r="D109" s="73" t="str">
        <f>IF(A109&gt;$F$5,IF(A109=$F$5+1,SUM(D$12:D108),""),IF($H$7=1,-PMT($F$6/12,$F$5,$F$4),(E109+F109)))</f>
        <v/>
      </c>
      <c r="E109" s="73" t="str">
        <f>IF(A109&gt;=$F$5,IF(A109&gt;$F$5,IF(A109&gt;$F$5+1,"",SUM(E$12:E108)),G108),IF($H$7=1,D109-F109,E108))</f>
        <v/>
      </c>
      <c r="F109" s="73" t="str">
        <f>IF(A109&gt;$F$5,IF(A109=$F$5+1,SUM(F$12:F108),""),(G108*($F$6/12)))</f>
        <v/>
      </c>
      <c r="G109" s="73" t="str">
        <f t="shared" si="5"/>
        <v/>
      </c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</row>
    <row r="110" spans="1:36" x14ac:dyDescent="0.2">
      <c r="A110" s="59">
        <f t="shared" si="4"/>
        <v>99</v>
      </c>
      <c r="B110" s="59"/>
      <c r="C110" s="74" t="str">
        <f t="shared" si="3"/>
        <v/>
      </c>
      <c r="D110" s="73" t="str">
        <f>IF(A110&gt;$F$5,IF(A110=$F$5+1,SUM(D$12:D109),""),IF($H$7=1,-PMT($F$6/12,$F$5,$F$4),(E110+F110)))</f>
        <v/>
      </c>
      <c r="E110" s="73" t="str">
        <f>IF(A110&gt;=$F$5,IF(A110&gt;$F$5,IF(A110&gt;$F$5+1,"",SUM(E$12:E109)),G109),IF($H$7=1,D110-F110,E109))</f>
        <v/>
      </c>
      <c r="F110" s="73" t="str">
        <f>IF(A110&gt;$F$5,IF(A110=$F$5+1,SUM(F$12:F109),""),(G109*($F$6/12)))</f>
        <v/>
      </c>
      <c r="G110" s="73" t="str">
        <f t="shared" si="5"/>
        <v/>
      </c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</row>
    <row r="111" spans="1:36" x14ac:dyDescent="0.2">
      <c r="A111" s="59">
        <f t="shared" si="4"/>
        <v>100</v>
      </c>
      <c r="B111" s="59"/>
      <c r="C111" s="74" t="str">
        <f t="shared" si="3"/>
        <v/>
      </c>
      <c r="D111" s="73" t="str">
        <f>IF(A111&gt;$F$5,IF(A111=$F$5+1,SUM(D$12:D110),""),IF($H$7=1,-PMT($F$6/12,$F$5,$F$4),(E111+F111)))</f>
        <v/>
      </c>
      <c r="E111" s="73" t="str">
        <f>IF(A111&gt;=$F$5,IF(A111&gt;$F$5,IF(A111&gt;$F$5+1,"",SUM(E$12:E110)),G110),IF($H$7=1,D111-F111,E110))</f>
        <v/>
      </c>
      <c r="F111" s="73" t="str">
        <f>IF(A111&gt;$F$5,IF(A111=$F$5+1,SUM(F$12:F110),""),(G110*($F$6/12)))</f>
        <v/>
      </c>
      <c r="G111" s="73" t="str">
        <f t="shared" si="5"/>
        <v/>
      </c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</row>
    <row r="112" spans="1:36" x14ac:dyDescent="0.2">
      <c r="A112" s="59">
        <f t="shared" si="4"/>
        <v>101</v>
      </c>
      <c r="B112" s="59"/>
      <c r="C112" s="74" t="str">
        <f t="shared" si="3"/>
        <v/>
      </c>
      <c r="D112" s="73" t="str">
        <f>IF(A112&gt;$F$5,IF(A112=$F$5+1,SUM(D$12:D111),""),IF($H$7=1,-PMT($F$6/12,$F$5,$F$4),(E112+F112)))</f>
        <v/>
      </c>
      <c r="E112" s="73" t="str">
        <f>IF(A112&gt;=$F$5,IF(A112&gt;$F$5,IF(A112&gt;$F$5+1,"",SUM(E$12:E111)),G111),IF($H$7=1,D112-F112,E111))</f>
        <v/>
      </c>
      <c r="F112" s="73" t="str">
        <f>IF(A112&gt;$F$5,IF(A112=$F$5+1,SUM(F$12:F111),""),(G111*($F$6/12)))</f>
        <v/>
      </c>
      <c r="G112" s="73" t="str">
        <f t="shared" si="5"/>
        <v/>
      </c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</row>
    <row r="113" spans="1:36" x14ac:dyDescent="0.2">
      <c r="A113" s="59">
        <f t="shared" si="4"/>
        <v>102</v>
      </c>
      <c r="B113" s="59"/>
      <c r="C113" s="74" t="str">
        <f t="shared" si="3"/>
        <v/>
      </c>
      <c r="D113" s="73" t="str">
        <f>IF(A113&gt;$F$5,IF(A113=$F$5+1,SUM(D$12:D112),""),IF($H$7=1,-PMT($F$6/12,$F$5,$F$4),(E113+F113)))</f>
        <v/>
      </c>
      <c r="E113" s="73" t="str">
        <f>IF(A113&gt;=$F$5,IF(A113&gt;$F$5,IF(A113&gt;$F$5+1,"",SUM(E$12:E112)),G112),IF($H$7=1,D113-F113,E112))</f>
        <v/>
      </c>
      <c r="F113" s="73" t="str">
        <f>IF(A113&gt;$F$5,IF(A113=$F$5+1,SUM(F$12:F112),""),(G112*($F$6/12)))</f>
        <v/>
      </c>
      <c r="G113" s="73" t="str">
        <f t="shared" si="5"/>
        <v/>
      </c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</row>
    <row r="114" spans="1:36" x14ac:dyDescent="0.2">
      <c r="A114" s="59">
        <f t="shared" si="4"/>
        <v>103</v>
      </c>
      <c r="B114" s="59"/>
      <c r="C114" s="74" t="str">
        <f t="shared" si="3"/>
        <v/>
      </c>
      <c r="D114" s="73" t="str">
        <f>IF(A114&gt;$F$5,IF(A114=$F$5+1,SUM(D$12:D113),""),IF($H$7=1,-PMT($F$6/12,$F$5,$F$4),(E114+F114)))</f>
        <v/>
      </c>
      <c r="E114" s="73" t="str">
        <f>IF(A114&gt;=$F$5,IF(A114&gt;$F$5,IF(A114&gt;$F$5+1,"",SUM(E$12:E113)),G113),IF($H$7=1,D114-F114,E113))</f>
        <v/>
      </c>
      <c r="F114" s="73" t="str">
        <f>IF(A114&gt;$F$5,IF(A114=$F$5+1,SUM(F$12:F113),""),(G113*($F$6/12)))</f>
        <v/>
      </c>
      <c r="G114" s="73" t="str">
        <f t="shared" si="5"/>
        <v/>
      </c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</row>
    <row r="115" spans="1:36" x14ac:dyDescent="0.2">
      <c r="A115" s="59">
        <f t="shared" si="4"/>
        <v>104</v>
      </c>
      <c r="B115" s="59"/>
      <c r="C115" s="74" t="str">
        <f t="shared" si="3"/>
        <v/>
      </c>
      <c r="D115" s="73" t="str">
        <f>IF(A115&gt;$F$5,IF(A115=$F$5+1,SUM(D$12:D114),""),IF($H$7=1,-PMT($F$6/12,$F$5,$F$4),(E115+F115)))</f>
        <v/>
      </c>
      <c r="E115" s="73" t="str">
        <f>IF(A115&gt;=$F$5,IF(A115&gt;$F$5,IF(A115&gt;$F$5+1,"",SUM(E$12:E114)),G114),IF($H$7=1,D115-F115,E114))</f>
        <v/>
      </c>
      <c r="F115" s="73" t="str">
        <f>IF(A115&gt;$F$5,IF(A115=$F$5+1,SUM(F$12:F114),""),(G114*($F$6/12)))</f>
        <v/>
      </c>
      <c r="G115" s="73" t="str">
        <f t="shared" si="5"/>
        <v/>
      </c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</row>
    <row r="116" spans="1:36" x14ac:dyDescent="0.2">
      <c r="A116" s="59">
        <f t="shared" si="4"/>
        <v>105</v>
      </c>
      <c r="B116" s="59"/>
      <c r="C116" s="74" t="str">
        <f t="shared" si="3"/>
        <v/>
      </c>
      <c r="D116" s="73" t="str">
        <f>IF(A116&gt;$F$5,IF(A116=$F$5+1,SUM(D$12:D115),""),IF($H$7=1,-PMT($F$6/12,$F$5,$F$4),(E116+F116)))</f>
        <v/>
      </c>
      <c r="E116" s="73" t="str">
        <f>IF(A116&gt;=$F$5,IF(A116&gt;$F$5,IF(A116&gt;$F$5+1,"",SUM(E$12:E115)),G115),IF($H$7=1,D116-F116,E115))</f>
        <v/>
      </c>
      <c r="F116" s="73" t="str">
        <f>IF(A116&gt;$F$5,IF(A116=$F$5+1,SUM(F$12:F115),""),(G115*($F$6/12)))</f>
        <v/>
      </c>
      <c r="G116" s="73" t="str">
        <f t="shared" si="5"/>
        <v/>
      </c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</row>
    <row r="117" spans="1:36" x14ac:dyDescent="0.2">
      <c r="A117" s="59">
        <f t="shared" si="4"/>
        <v>106</v>
      </c>
      <c r="B117" s="59"/>
      <c r="C117" s="74" t="str">
        <f t="shared" si="3"/>
        <v/>
      </c>
      <c r="D117" s="73" t="str">
        <f>IF(A117&gt;$F$5,IF(A117=$F$5+1,SUM(D$12:D116),""),IF($H$7=1,-PMT($F$6/12,$F$5,$F$4),(E117+F117)))</f>
        <v/>
      </c>
      <c r="E117" s="73" t="str">
        <f>IF(A117&gt;=$F$5,IF(A117&gt;$F$5,IF(A117&gt;$F$5+1,"",SUM(E$12:E116)),G116),IF($H$7=1,D117-F117,E116))</f>
        <v/>
      </c>
      <c r="F117" s="73" t="str">
        <f>IF(A117&gt;$F$5,IF(A117=$F$5+1,SUM(F$12:F116),""),(G116*($F$6/12)))</f>
        <v/>
      </c>
      <c r="G117" s="73" t="str">
        <f t="shared" si="5"/>
        <v/>
      </c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</row>
    <row r="118" spans="1:36" x14ac:dyDescent="0.2">
      <c r="A118" s="59">
        <f t="shared" si="4"/>
        <v>107</v>
      </c>
      <c r="B118" s="59"/>
      <c r="C118" s="74" t="str">
        <f t="shared" si="3"/>
        <v/>
      </c>
      <c r="D118" s="73" t="str">
        <f>IF(A118&gt;$F$5,IF(A118=$F$5+1,SUM(D$12:D117),""),IF($H$7=1,-PMT($F$6/12,$F$5,$F$4),(E118+F118)))</f>
        <v/>
      </c>
      <c r="E118" s="73" t="str">
        <f>IF(A118&gt;=$F$5,IF(A118&gt;$F$5,IF(A118&gt;$F$5+1,"",SUM(E$12:E117)),G117),IF($H$7=1,D118-F118,E117))</f>
        <v/>
      </c>
      <c r="F118" s="73" t="str">
        <f>IF(A118&gt;$F$5,IF(A118=$F$5+1,SUM(F$12:F117),""),(G117*($F$6/12)))</f>
        <v/>
      </c>
      <c r="G118" s="73" t="str">
        <f t="shared" si="5"/>
        <v/>
      </c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</row>
    <row r="119" spans="1:36" x14ac:dyDescent="0.2">
      <c r="A119" s="59">
        <f t="shared" si="4"/>
        <v>108</v>
      </c>
      <c r="B119" s="59"/>
      <c r="C119" s="74" t="str">
        <f t="shared" si="3"/>
        <v/>
      </c>
      <c r="D119" s="73" t="str">
        <f>IF(A119&gt;$F$5,IF(A119=$F$5+1,SUM(D$12:D118),""),IF($H$7=1,-PMT($F$6/12,$F$5,$F$4),(E119+F119)))</f>
        <v/>
      </c>
      <c r="E119" s="73" t="str">
        <f>IF(A119&gt;=$F$5,IF(A119&gt;$F$5,IF(A119&gt;$F$5+1,"",SUM(E$12:E118)),G118),IF($H$7=1,D119-F119,E118))</f>
        <v/>
      </c>
      <c r="F119" s="73" t="str">
        <f>IF(A119&gt;$F$5,IF(A119=$F$5+1,SUM(F$12:F118),""),(G118*($F$6/12)))</f>
        <v/>
      </c>
      <c r="G119" s="73" t="str">
        <f t="shared" si="5"/>
        <v/>
      </c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</row>
    <row r="120" spans="1:36" x14ac:dyDescent="0.2">
      <c r="A120" s="59">
        <f t="shared" si="4"/>
        <v>109</v>
      </c>
      <c r="B120" s="59"/>
      <c r="C120" s="74" t="str">
        <f t="shared" si="3"/>
        <v/>
      </c>
      <c r="D120" s="73" t="str">
        <f>IF(A120&gt;$F$5,IF(A120=$F$5+1,SUM(D$12:D119),""),IF($H$7=1,-PMT($F$6/12,$F$5,$F$4),(E120+F120)))</f>
        <v/>
      </c>
      <c r="E120" s="73" t="str">
        <f>IF(A120&gt;=$F$5,IF(A120&gt;$F$5,IF(A120&gt;$F$5+1,"",SUM(E$12:E119)),G119),IF($H$7=1,D120-F120,E119))</f>
        <v/>
      </c>
      <c r="F120" s="73" t="str">
        <f>IF(A120&gt;$F$5,IF(A120=$F$5+1,SUM(F$12:F119),""),(G119*($F$6/12)))</f>
        <v/>
      </c>
      <c r="G120" s="73" t="str">
        <f t="shared" si="5"/>
        <v/>
      </c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</row>
    <row r="121" spans="1:36" x14ac:dyDescent="0.2">
      <c r="A121" s="59">
        <f t="shared" si="4"/>
        <v>110</v>
      </c>
      <c r="B121" s="59"/>
      <c r="C121" s="74" t="str">
        <f t="shared" si="3"/>
        <v/>
      </c>
      <c r="D121" s="73" t="str">
        <f>IF(A121&gt;$F$5,IF(A121=$F$5+1,SUM(D$12:D120),""),(E121+F121))</f>
        <v/>
      </c>
      <c r="E121" s="73" t="str">
        <f>IF(A121&gt;=$F$5,IF(A121&gt;$F$5,IF(A121&gt;$F$5+1,"",SUM(E$12:E120)),G120),E120)</f>
        <v/>
      </c>
      <c r="F121" s="73" t="str">
        <f>IF(A121&gt;$F$5,IF(A121=$F$5+1,SUM(F$12:F120),""),(G120*($F$6/12)))</f>
        <v/>
      </c>
      <c r="G121" s="73" t="str">
        <f t="shared" si="5"/>
        <v/>
      </c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</row>
    <row r="122" spans="1:36" x14ac:dyDescent="0.2">
      <c r="A122" s="59">
        <f t="shared" si="4"/>
        <v>111</v>
      </c>
      <c r="B122" s="59"/>
      <c r="C122" s="74" t="str">
        <f t="shared" si="3"/>
        <v/>
      </c>
      <c r="D122" s="73" t="str">
        <f>IF(A122&gt;$F$5,IF(A122=$F$5+1,SUM(D$12:D121),""),(E122+F122))</f>
        <v/>
      </c>
      <c r="E122" s="73" t="str">
        <f>IF(A122&gt;=$F$5,IF(A122&gt;$F$5,IF(A122&gt;$F$5+1,"",SUM(E$12:E121)),G121),E121)</f>
        <v/>
      </c>
      <c r="F122" s="73" t="str">
        <f>IF(A122&gt;$F$5,IF(A122=$F$5+1,SUM(F$12:F121),""),(G121*($F$6/12)))</f>
        <v/>
      </c>
      <c r="G122" s="73" t="str">
        <f t="shared" si="5"/>
        <v/>
      </c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</row>
    <row r="123" spans="1:36" x14ac:dyDescent="0.2">
      <c r="A123" s="59">
        <f t="shared" si="4"/>
        <v>112</v>
      </c>
      <c r="B123" s="59"/>
      <c r="C123" s="74" t="str">
        <f t="shared" si="3"/>
        <v/>
      </c>
      <c r="D123" s="73" t="str">
        <f>IF(A123&gt;$F$5,IF(A123=$F$5+1,SUM(D$12:D122),""),(E123+F123))</f>
        <v/>
      </c>
      <c r="E123" s="73" t="str">
        <f>IF(A123&gt;=$F$5,IF(A123&gt;$F$5,IF(A123&gt;$F$5+1,"",SUM(E$12:E122)),G122),E122)</f>
        <v/>
      </c>
      <c r="F123" s="73" t="str">
        <f>IF(A123&gt;$F$5,IF(A123=$F$5+1,SUM(F$12:F122),""),(G122*($F$6/12)))</f>
        <v/>
      </c>
      <c r="G123" s="73" t="str">
        <f t="shared" si="5"/>
        <v/>
      </c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</row>
    <row r="124" spans="1:36" x14ac:dyDescent="0.2">
      <c r="A124" s="59">
        <f t="shared" si="4"/>
        <v>113</v>
      </c>
      <c r="B124" s="59"/>
      <c r="C124" s="74" t="str">
        <f t="shared" si="3"/>
        <v/>
      </c>
      <c r="D124" s="73" t="str">
        <f>IF(A124&gt;$F$5,IF(A124=$F$5+1,SUM(D$12:D123),""),(E124+F124))</f>
        <v/>
      </c>
      <c r="E124" s="73" t="str">
        <f>IF(A124&gt;=$F$5,IF(A124&gt;$F$5,IF(A124&gt;$F$5+1,"",SUM(E$12:E123)),G123),E123)</f>
        <v/>
      </c>
      <c r="F124" s="73" t="str">
        <f>IF(A124&gt;$F$5,IF(A124=$F$5+1,SUM(F$12:F123),""),(G123*($F$6/12)))</f>
        <v/>
      </c>
      <c r="G124" s="73" t="str">
        <f t="shared" si="5"/>
        <v/>
      </c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</row>
    <row r="125" spans="1:36" x14ac:dyDescent="0.2">
      <c r="A125" s="59">
        <f t="shared" si="4"/>
        <v>114</v>
      </c>
      <c r="B125" s="59"/>
      <c r="C125" s="74" t="str">
        <f t="shared" si="3"/>
        <v/>
      </c>
      <c r="D125" s="73" t="str">
        <f>IF(A125&gt;$F$5,IF(A125=$F$5+1,SUM(D$12:D124),""),(E125+F125))</f>
        <v/>
      </c>
      <c r="E125" s="73" t="str">
        <f>IF(A125&gt;=$F$5,IF(A125&gt;$F$5,IF(A125&gt;$F$5+1,"",SUM(E$12:E124)),G124),E124)</f>
        <v/>
      </c>
      <c r="F125" s="73" t="str">
        <f>IF(A125&gt;$F$5,IF(A125=$F$5+1,SUM(F$12:F124),""),(G124*($F$6/12)))</f>
        <v/>
      </c>
      <c r="G125" s="73" t="str">
        <f t="shared" si="5"/>
        <v/>
      </c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</row>
    <row r="126" spans="1:36" x14ac:dyDescent="0.2">
      <c r="A126" s="59">
        <f t="shared" si="4"/>
        <v>115</v>
      </c>
      <c r="B126" s="59"/>
      <c r="C126" s="74" t="str">
        <f t="shared" si="3"/>
        <v/>
      </c>
      <c r="D126" s="73" t="str">
        <f>IF(A126&gt;$F$5,IF(A126=$F$5+1,SUM(D$12:D125),""),(E126+F126))</f>
        <v/>
      </c>
      <c r="E126" s="73" t="str">
        <f>IF(A126&gt;=$F$5,IF(A126&gt;$F$5,IF(A126&gt;$F$5+1,"",SUM(E$12:E125)),G125),E125)</f>
        <v/>
      </c>
      <c r="F126" s="73" t="str">
        <f>IF(A126&gt;$F$5,IF(A126=$F$5+1,SUM(F$12:F125),""),(G125*($F$6/12)))</f>
        <v/>
      </c>
      <c r="G126" s="73" t="str">
        <f t="shared" si="5"/>
        <v/>
      </c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</row>
    <row r="127" spans="1:36" x14ac:dyDescent="0.2">
      <c r="A127" s="59">
        <f t="shared" si="4"/>
        <v>116</v>
      </c>
      <c r="B127" s="59"/>
      <c r="C127" s="74" t="str">
        <f t="shared" si="3"/>
        <v/>
      </c>
      <c r="D127" s="73" t="str">
        <f>IF(A127&gt;$F$5,IF(A127=$F$5+1,SUM(D$12:D126),""),(E127+F127))</f>
        <v/>
      </c>
      <c r="E127" s="73" t="str">
        <f>IF(A127&gt;=$F$5,IF(A127&gt;$F$5,IF(A127&gt;$F$5+1,"",SUM(E$12:E126)),G126),E126)</f>
        <v/>
      </c>
      <c r="F127" s="73" t="str">
        <f>IF(A127&gt;$F$5,IF(A127=$F$5+1,SUM(F$12:F126),""),(G126*($F$6/12)))</f>
        <v/>
      </c>
      <c r="G127" s="73" t="str">
        <f t="shared" si="5"/>
        <v/>
      </c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</row>
    <row r="128" spans="1:36" x14ac:dyDescent="0.2">
      <c r="A128" s="59">
        <f t="shared" si="4"/>
        <v>117</v>
      </c>
      <c r="B128" s="59"/>
      <c r="C128" s="74" t="str">
        <f t="shared" si="3"/>
        <v/>
      </c>
      <c r="D128" s="73" t="str">
        <f>IF(A128&gt;$F$5,IF(A128=$F$5+1,SUM(D$12:D127),""),(E128+F128))</f>
        <v/>
      </c>
      <c r="E128" s="73" t="str">
        <f>IF(A128&gt;=$F$5,IF(A128&gt;$F$5,IF(A128&gt;$F$5+1,"",SUM(E$12:E127)),G127),E127)</f>
        <v/>
      </c>
      <c r="F128" s="73" t="str">
        <f>IF(A128&gt;$F$5,IF(A128=$F$5+1,SUM(F$12:F127),""),(G127*($F$6/12)))</f>
        <v/>
      </c>
      <c r="G128" s="73" t="str">
        <f t="shared" si="5"/>
        <v/>
      </c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</row>
    <row r="129" spans="1:36" x14ac:dyDescent="0.2">
      <c r="A129" s="59">
        <f t="shared" si="4"/>
        <v>118</v>
      </c>
      <c r="B129" s="59"/>
      <c r="C129" s="74" t="str">
        <f t="shared" si="3"/>
        <v/>
      </c>
      <c r="D129" s="73" t="str">
        <f>IF(A129&gt;$F$5,IF(A129=$F$5+1,SUM(D$12:D128),""),(E129+F129))</f>
        <v/>
      </c>
      <c r="E129" s="73" t="str">
        <f>IF(A129&gt;=$F$5,IF(A129&gt;$F$5,IF(A129&gt;$F$5+1,"",SUM(E$12:E128)),G128),E128)</f>
        <v/>
      </c>
      <c r="F129" s="73" t="str">
        <f>IF(A129&gt;$F$5,IF(A129=$F$5+1,SUM(F$12:F128),""),(G128*($F$6/12)))</f>
        <v/>
      </c>
      <c r="G129" s="73" t="str">
        <f t="shared" si="5"/>
        <v/>
      </c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</row>
    <row r="130" spans="1:36" x14ac:dyDescent="0.2">
      <c r="A130" s="59">
        <f t="shared" si="4"/>
        <v>119</v>
      </c>
      <c r="B130" s="59"/>
      <c r="C130" s="74" t="str">
        <f t="shared" si="3"/>
        <v/>
      </c>
      <c r="D130" s="73" t="str">
        <f>IF(A130&gt;$F$5,IF(A130=$F$5+1,SUM(D$12:D129),""),(E130+F130))</f>
        <v/>
      </c>
      <c r="E130" s="73" t="str">
        <f>IF(A130&gt;=$F$5,IF(A130&gt;$F$5,IF(A130&gt;$F$5+1,"",SUM(E$12:E129)),G129),E129)</f>
        <v/>
      </c>
      <c r="F130" s="73" t="str">
        <f>IF(A130&gt;$F$5,IF(A130=$F$5+1,SUM(F$12:F129),""),(G129*($F$6/12)))</f>
        <v/>
      </c>
      <c r="G130" s="73" t="str">
        <f t="shared" si="5"/>
        <v/>
      </c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</row>
    <row r="131" spans="1:36" x14ac:dyDescent="0.2">
      <c r="A131" s="59">
        <f t="shared" si="4"/>
        <v>120</v>
      </c>
      <c r="B131" s="59"/>
      <c r="C131" s="74" t="str">
        <f t="shared" si="3"/>
        <v/>
      </c>
      <c r="D131" s="73" t="str">
        <f>IF(A131&gt;$F$5,IF(A131=$F$5+1,SUM(D$12:D130),""),(E131+F131))</f>
        <v/>
      </c>
      <c r="E131" s="73" t="str">
        <f>IF(A131&gt;=$F$5,IF(A131&gt;$F$5,IF(A131&gt;$F$5+1,"",SUM(E$12:E130)),G130),E130)</f>
        <v/>
      </c>
      <c r="F131" s="73" t="str">
        <f>IF(A131&gt;$F$5,IF(A131=$F$5+1,SUM(F$12:F130),""),(G130*($F$6/12)))</f>
        <v/>
      </c>
      <c r="G131" s="73" t="str">
        <f t="shared" si="5"/>
        <v/>
      </c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</row>
    <row r="132" spans="1:36" x14ac:dyDescent="0.2">
      <c r="A132" s="59">
        <f t="shared" si="4"/>
        <v>121</v>
      </c>
      <c r="B132" s="59"/>
      <c r="C132" s="74" t="str">
        <f t="shared" si="3"/>
        <v/>
      </c>
      <c r="D132" s="73" t="str">
        <f>IF(A132&gt;$F$5,IF(A132=$F$5+1,SUM(D$12:D131),""),(E132+F132))</f>
        <v/>
      </c>
      <c r="E132" s="73" t="str">
        <f>IF(A132&gt;=$F$5,IF(A132&gt;$F$5,IF(A132&gt;$F$5+1,"",SUM(E$12:E131)),G131),E131)</f>
        <v/>
      </c>
      <c r="F132" s="73" t="str">
        <f>IF(A132&gt;$F$5,IF(A132=$F$5+1,SUM(F$12:F131),""),(G131*($F$6/12)))</f>
        <v/>
      </c>
      <c r="G132" s="73" t="str">
        <f t="shared" si="5"/>
        <v/>
      </c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</row>
    <row r="133" spans="1:36" x14ac:dyDescent="0.2">
      <c r="A133" s="59">
        <f t="shared" si="4"/>
        <v>122</v>
      </c>
      <c r="B133" s="59"/>
      <c r="C133" s="74" t="str">
        <f t="shared" si="3"/>
        <v/>
      </c>
      <c r="D133" s="73" t="str">
        <f>IF(A133&gt;$F$5,IF(A133=$F$5+1,SUM(D$12:D132),""),(E133+F133))</f>
        <v/>
      </c>
      <c r="E133" s="73" t="str">
        <f>IF(A133&gt;=$F$5,IF(A133&gt;$F$5,IF(A133&gt;$F$5+1,"",SUM(E$12:E132)),G132),E132)</f>
        <v/>
      </c>
      <c r="F133" s="73" t="str">
        <f>IF(A133&gt;$F$5,IF(A133=$F$5+1,SUM(F$12:F132),""),(G132*($F$6/12)))</f>
        <v/>
      </c>
      <c r="G133" s="73" t="str">
        <f t="shared" si="5"/>
        <v/>
      </c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</row>
    <row r="134" spans="1:36" x14ac:dyDescent="0.2">
      <c r="A134" s="59">
        <f t="shared" si="4"/>
        <v>123</v>
      </c>
      <c r="B134" s="59"/>
      <c r="C134" s="74" t="str">
        <f t="shared" si="3"/>
        <v/>
      </c>
      <c r="D134" s="73" t="str">
        <f>IF(A134&gt;$F$5,IF(A134=$F$5+1,SUM(D$12:D133),""),(E134+F134))</f>
        <v/>
      </c>
      <c r="E134" s="73" t="str">
        <f>IF(A134&gt;=$F$5,IF(A134&gt;$F$5,IF(A134&gt;$F$5+1,"",SUM(E$12:E133)),G133),E133)</f>
        <v/>
      </c>
      <c r="F134" s="73" t="str">
        <f>IF(A134&gt;$F$5,IF(A134=$F$5+1,SUM(F$12:F133),""),(G133*($F$6/12)))</f>
        <v/>
      </c>
      <c r="G134" s="73" t="str">
        <f t="shared" si="5"/>
        <v/>
      </c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</row>
    <row r="135" spans="1:36" x14ac:dyDescent="0.2">
      <c r="A135" s="59">
        <f t="shared" si="4"/>
        <v>124</v>
      </c>
      <c r="B135" s="59"/>
      <c r="C135" s="74" t="str">
        <f t="shared" si="3"/>
        <v/>
      </c>
      <c r="D135" s="73" t="str">
        <f>IF(A135&gt;$F$5,IF(A135=$F$5+1,SUM(D$12:D134),""),(E135+F135))</f>
        <v/>
      </c>
      <c r="E135" s="73" t="str">
        <f>IF(A135&gt;=$F$5,IF(A135&gt;$F$5,IF(A135&gt;$F$5+1,"",SUM(E$12:E134)),G134),E134)</f>
        <v/>
      </c>
      <c r="F135" s="73" t="str">
        <f>IF(A135&gt;$F$5,IF(A135=$F$5+1,SUM(F$12:F134),""),(G134*($F$6/12)))</f>
        <v/>
      </c>
      <c r="G135" s="73" t="str">
        <f t="shared" si="5"/>
        <v/>
      </c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</row>
    <row r="136" spans="1:36" x14ac:dyDescent="0.2">
      <c r="A136" s="59">
        <f t="shared" si="4"/>
        <v>125</v>
      </c>
      <c r="B136" s="59"/>
      <c r="C136" s="74" t="str">
        <f t="shared" si="3"/>
        <v/>
      </c>
      <c r="D136" s="73" t="str">
        <f>IF(A136&gt;$F$5,IF(A136=$F$5+1,SUM(D$12:D135),""),(E136+F136))</f>
        <v/>
      </c>
      <c r="E136" s="73" t="str">
        <f>IF(A136&gt;=$F$5,IF(A136&gt;$F$5,IF(A136&gt;$F$5+1,"",SUM(E$12:E135)),G135),E135)</f>
        <v/>
      </c>
      <c r="F136" s="73" t="str">
        <f>IF(A136&gt;$F$5,IF(A136=$F$5+1,SUM(F$12:F135),""),(G135*($F$6/12)))</f>
        <v/>
      </c>
      <c r="G136" s="73" t="str">
        <f t="shared" si="5"/>
        <v/>
      </c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</row>
    <row r="137" spans="1:36" x14ac:dyDescent="0.2">
      <c r="A137" s="59">
        <f t="shared" si="4"/>
        <v>126</v>
      </c>
      <c r="B137" s="59"/>
      <c r="C137" s="74" t="str">
        <f t="shared" si="3"/>
        <v/>
      </c>
      <c r="D137" s="73" t="str">
        <f>IF(A137&gt;$F$5,IF(A137=$F$5+1,SUM(D$12:D136),""),(E137+F137))</f>
        <v/>
      </c>
      <c r="E137" s="73" t="str">
        <f>IF(A137&gt;=$F$5,IF(A137&gt;$F$5,IF(A137&gt;$F$5+1,"",SUM(E$12:E136)),G136),E136)</f>
        <v/>
      </c>
      <c r="F137" s="73" t="str">
        <f>IF(A137&gt;$F$5,IF(A137=$F$5+1,SUM(F$12:F136),""),(G136*($F$6/12)))</f>
        <v/>
      </c>
      <c r="G137" s="73" t="str">
        <f t="shared" si="5"/>
        <v/>
      </c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</row>
    <row r="138" spans="1:36" x14ac:dyDescent="0.2">
      <c r="A138" s="59">
        <f t="shared" si="4"/>
        <v>127</v>
      </c>
      <c r="B138" s="59"/>
      <c r="C138" s="74" t="str">
        <f t="shared" si="3"/>
        <v/>
      </c>
      <c r="D138" s="73" t="str">
        <f>IF(A138&gt;$F$5,IF(A138=$F$5+1,SUM(D$12:D137),""),(E138+F138))</f>
        <v/>
      </c>
      <c r="E138" s="73" t="str">
        <f>IF(A138&gt;=$F$5,IF(A138&gt;$F$5,IF(A138&gt;$F$5+1,"",SUM(E$12:E137)),G137),E137)</f>
        <v/>
      </c>
      <c r="F138" s="73" t="str">
        <f>IF(A138&gt;$F$5,IF(A138=$F$5+1,SUM(F$12:F137),""),(G137*($F$6/12)))</f>
        <v/>
      </c>
      <c r="G138" s="73" t="str">
        <f t="shared" si="5"/>
        <v/>
      </c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</row>
    <row r="139" spans="1:36" x14ac:dyDescent="0.2">
      <c r="A139" s="59">
        <f t="shared" si="4"/>
        <v>128</v>
      </c>
      <c r="B139" s="59"/>
      <c r="C139" s="74" t="str">
        <f t="shared" si="3"/>
        <v/>
      </c>
      <c r="D139" s="73" t="str">
        <f>IF(A139&gt;$F$5,IF(A139=$F$5+1,SUM(D$12:D138),""),(E139+F139))</f>
        <v/>
      </c>
      <c r="E139" s="73" t="str">
        <f>IF(A139&gt;=$F$5,IF(A139&gt;$F$5,IF(A139&gt;$F$5+1,"",SUM(E$12:E138)),G138),E138)</f>
        <v/>
      </c>
      <c r="F139" s="73" t="str">
        <f>IF(A139&gt;$F$5,IF(A139=$F$5+1,SUM(F$12:F138),""),(G138*($F$6/12)))</f>
        <v/>
      </c>
      <c r="G139" s="73" t="str">
        <f t="shared" si="5"/>
        <v/>
      </c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</row>
    <row r="140" spans="1:36" x14ac:dyDescent="0.2">
      <c r="A140" s="59">
        <f t="shared" si="4"/>
        <v>129</v>
      </c>
      <c r="B140" s="59"/>
      <c r="C140" s="74" t="str">
        <f t="shared" ref="C140:C192" si="6">IF(A140&gt;$F$5,"",A140)</f>
        <v/>
      </c>
      <c r="D140" s="73" t="str">
        <f>IF(A140&gt;$F$5,IF(A140=$F$5+1,SUM(D$12:D139),""),(E140+F140))</f>
        <v/>
      </c>
      <c r="E140" s="73" t="str">
        <f>IF(A140&gt;=$F$5,IF(A140&gt;$F$5,IF(A140&gt;$F$5+1,"",SUM(E$12:E139)),G139),E139)</f>
        <v/>
      </c>
      <c r="F140" s="73" t="str">
        <f>IF(A140&gt;$F$5,IF(A140=$F$5+1,SUM(F$12:F139),""),(G139*($F$6/12)))</f>
        <v/>
      </c>
      <c r="G140" s="73" t="str">
        <f t="shared" si="5"/>
        <v/>
      </c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</row>
    <row r="141" spans="1:36" x14ac:dyDescent="0.2">
      <c r="A141" s="59">
        <f t="shared" ref="A141:A192" si="7">A140+1</f>
        <v>130</v>
      </c>
      <c r="B141" s="59"/>
      <c r="C141" s="74" t="str">
        <f t="shared" si="6"/>
        <v/>
      </c>
      <c r="D141" s="73" t="str">
        <f>IF(A141&gt;$F$5,IF(A141=$F$5+1,SUM(D$12:D140),""),(E141+F141))</f>
        <v/>
      </c>
      <c r="E141" s="73" t="str">
        <f>IF(A141&gt;=$F$5,IF(A141&gt;$F$5,IF(A141&gt;$F$5+1,"",SUM(E$12:E140)),G140),E140)</f>
        <v/>
      </c>
      <c r="F141" s="73" t="str">
        <f>IF(A141&gt;$F$5,IF(A141=$F$5+1,SUM(F$12:F140),""),(G140*($F$6/12)))</f>
        <v/>
      </c>
      <c r="G141" s="73" t="str">
        <f t="shared" ref="G141:G192" si="8">IF(A141&gt;$F$5,"",(G140-E141))</f>
        <v/>
      </c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</row>
    <row r="142" spans="1:36" x14ac:dyDescent="0.2">
      <c r="A142" s="59">
        <f t="shared" si="7"/>
        <v>131</v>
      </c>
      <c r="B142" s="59"/>
      <c r="C142" s="74" t="str">
        <f t="shared" si="6"/>
        <v/>
      </c>
      <c r="D142" s="73" t="str">
        <f>IF(A142&gt;$F$5,IF(A142=$F$5+1,SUM(D$12:D141),""),(E142+F142))</f>
        <v/>
      </c>
      <c r="E142" s="73" t="str">
        <f>IF(A142&gt;=$F$5,IF(A142&gt;$F$5,IF(A142&gt;$F$5+1,"",SUM(E$12:E141)),G141),E141)</f>
        <v/>
      </c>
      <c r="F142" s="73" t="str">
        <f>IF(A142&gt;$F$5,IF(A142=$F$5+1,SUM(F$12:F141),""),(G141*($F$6/12)))</f>
        <v/>
      </c>
      <c r="G142" s="73" t="str">
        <f t="shared" si="8"/>
        <v/>
      </c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</row>
    <row r="143" spans="1:36" x14ac:dyDescent="0.2">
      <c r="A143" s="59">
        <f t="shared" si="7"/>
        <v>132</v>
      </c>
      <c r="B143" s="59"/>
      <c r="C143" s="74" t="str">
        <f t="shared" si="6"/>
        <v/>
      </c>
      <c r="D143" s="73" t="str">
        <f>IF(A143&gt;$F$5,IF(A143=$F$5+1,SUM(D$12:D142),""),(E143+F143))</f>
        <v/>
      </c>
      <c r="E143" s="73" t="str">
        <f>IF(A143&gt;=$F$5,IF(A143&gt;$F$5,IF(A143&gt;$F$5+1,"",SUM(E$12:E142)),G142),E142)</f>
        <v/>
      </c>
      <c r="F143" s="73" t="str">
        <f>IF(A143&gt;$F$5,IF(A143=$F$5+1,SUM(F$12:F142),""),(G142*($F$6/12)))</f>
        <v/>
      </c>
      <c r="G143" s="73" t="str">
        <f t="shared" si="8"/>
        <v/>
      </c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</row>
    <row r="144" spans="1:36" x14ac:dyDescent="0.2">
      <c r="A144" s="59">
        <f t="shared" si="7"/>
        <v>133</v>
      </c>
      <c r="B144" s="59"/>
      <c r="C144" s="74" t="str">
        <f t="shared" si="6"/>
        <v/>
      </c>
      <c r="D144" s="73" t="str">
        <f>IF(A144&gt;$F$5,IF(A144=$F$5+1,SUM(D$12:D143),""),(E144+F144))</f>
        <v/>
      </c>
      <c r="E144" s="73" t="str">
        <f>IF(A144&gt;=$F$5,IF(A144&gt;$F$5,IF(A144&gt;$F$5+1,"",SUM(E$12:E143)),G143),E143)</f>
        <v/>
      </c>
      <c r="F144" s="73" t="str">
        <f>IF(A144&gt;$F$5,IF(A144=$F$5+1,SUM(F$12:F143),""),(G143*($F$6/12)))</f>
        <v/>
      </c>
      <c r="G144" s="73" t="str">
        <f t="shared" si="8"/>
        <v/>
      </c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</row>
    <row r="145" spans="1:36" x14ac:dyDescent="0.2">
      <c r="A145" s="59">
        <f t="shared" si="7"/>
        <v>134</v>
      </c>
      <c r="B145" s="59"/>
      <c r="C145" s="74" t="str">
        <f t="shared" si="6"/>
        <v/>
      </c>
      <c r="D145" s="73" t="str">
        <f>IF(A145&gt;$F$5,IF(A145=$F$5+1,SUM(D$12:D144),""),(E145+F145))</f>
        <v/>
      </c>
      <c r="E145" s="73" t="str">
        <f>IF(A145&gt;=$F$5,IF(A145&gt;$F$5,IF(A145&gt;$F$5+1,"",SUM(E$12:E144)),G144),E144)</f>
        <v/>
      </c>
      <c r="F145" s="73" t="str">
        <f>IF(A145&gt;$F$5,IF(A145=$F$5+1,SUM(F$12:F144),""),(G144*($F$6/12)))</f>
        <v/>
      </c>
      <c r="G145" s="73" t="str">
        <f t="shared" si="8"/>
        <v/>
      </c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</row>
    <row r="146" spans="1:36" x14ac:dyDescent="0.2">
      <c r="A146" s="59">
        <f t="shared" si="7"/>
        <v>135</v>
      </c>
      <c r="B146" s="59"/>
      <c r="C146" s="74" t="str">
        <f t="shared" si="6"/>
        <v/>
      </c>
      <c r="D146" s="73" t="str">
        <f>IF(A146&gt;$F$5,IF(A146=$F$5+1,SUM(D$12:D145),""),(E146+F146))</f>
        <v/>
      </c>
      <c r="E146" s="73" t="str">
        <f>IF(A146&gt;=$F$5,IF(A146&gt;$F$5,IF(A146&gt;$F$5+1,"",SUM(E$12:E145)),G145),E145)</f>
        <v/>
      </c>
      <c r="F146" s="73" t="str">
        <f>IF(A146&gt;$F$5,IF(A146=$F$5+1,SUM(F$12:F145),""),(G145*($F$6/12)))</f>
        <v/>
      </c>
      <c r="G146" s="73" t="str">
        <f t="shared" si="8"/>
        <v/>
      </c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</row>
    <row r="147" spans="1:36" x14ac:dyDescent="0.2">
      <c r="A147" s="59">
        <f t="shared" si="7"/>
        <v>136</v>
      </c>
      <c r="B147" s="59"/>
      <c r="C147" s="74" t="str">
        <f t="shared" si="6"/>
        <v/>
      </c>
      <c r="D147" s="73" t="str">
        <f>IF(A147&gt;$F$5,IF(A147=$F$5+1,SUM(D$12:D146),""),(E147+F147))</f>
        <v/>
      </c>
      <c r="E147" s="73" t="str">
        <f>IF(A147&gt;=$F$5,IF(A147&gt;$F$5,IF(A147&gt;$F$5+1,"",SUM(E$12:E146)),G146),E146)</f>
        <v/>
      </c>
      <c r="F147" s="73" t="str">
        <f>IF(A147&gt;$F$5,IF(A147=$F$5+1,SUM(F$12:F146),""),(G146*($F$6/12)))</f>
        <v/>
      </c>
      <c r="G147" s="73" t="str">
        <f t="shared" si="8"/>
        <v/>
      </c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</row>
    <row r="148" spans="1:36" x14ac:dyDescent="0.2">
      <c r="A148" s="59">
        <f t="shared" si="7"/>
        <v>137</v>
      </c>
      <c r="B148" s="59"/>
      <c r="C148" s="74" t="str">
        <f t="shared" si="6"/>
        <v/>
      </c>
      <c r="D148" s="73" t="str">
        <f>IF(A148&gt;$F$5,IF(A148=$F$5+1,SUM(D$12:D147),""),(E148+F148))</f>
        <v/>
      </c>
      <c r="E148" s="73" t="str">
        <f>IF(A148&gt;=$F$5,IF(A148&gt;$F$5,IF(A148&gt;$F$5+1,"",SUM(E$12:E147)),G147),E147)</f>
        <v/>
      </c>
      <c r="F148" s="73" t="str">
        <f>IF(A148&gt;$F$5,IF(A148=$F$5+1,SUM(F$12:F147),""),(G147*($F$6/12)))</f>
        <v/>
      </c>
      <c r="G148" s="73" t="str">
        <f t="shared" si="8"/>
        <v/>
      </c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</row>
    <row r="149" spans="1:36" x14ac:dyDescent="0.2">
      <c r="A149" s="59">
        <f t="shared" si="7"/>
        <v>138</v>
      </c>
      <c r="B149" s="59"/>
      <c r="C149" s="74" t="str">
        <f t="shared" si="6"/>
        <v/>
      </c>
      <c r="D149" s="73" t="str">
        <f>IF(A149&gt;$F$5,IF(A149=$F$5+1,SUM(D$12:D148),""),(E149+F149))</f>
        <v/>
      </c>
      <c r="E149" s="73" t="str">
        <f>IF(A149&gt;=$F$5,IF(A149&gt;$F$5,IF(A149&gt;$F$5+1,"",SUM(E$12:E148)),G148),E148)</f>
        <v/>
      </c>
      <c r="F149" s="73" t="str">
        <f>IF(A149&gt;$F$5,IF(A149=$F$5+1,SUM(F$12:F148),""),(G148*($F$6/12)))</f>
        <v/>
      </c>
      <c r="G149" s="73" t="str">
        <f t="shared" si="8"/>
        <v/>
      </c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</row>
    <row r="150" spans="1:36" x14ac:dyDescent="0.2">
      <c r="A150" s="59">
        <f t="shared" si="7"/>
        <v>139</v>
      </c>
      <c r="B150" s="59"/>
      <c r="C150" s="74" t="str">
        <f t="shared" si="6"/>
        <v/>
      </c>
      <c r="D150" s="73" t="str">
        <f>IF(A150&gt;$F$5,IF(A150=$F$5+1,SUM(D$12:D149),""),(E150+F150))</f>
        <v/>
      </c>
      <c r="E150" s="73" t="str">
        <f>IF(A150&gt;=$F$5,IF(A150&gt;$F$5,IF(A150&gt;$F$5+1,"",SUM(E$12:E149)),G149),E149)</f>
        <v/>
      </c>
      <c r="F150" s="73" t="str">
        <f>IF(A150&gt;$F$5,IF(A150=$F$5+1,SUM(F$12:F149),""),(G149*($F$6/12)))</f>
        <v/>
      </c>
      <c r="G150" s="73" t="str">
        <f t="shared" si="8"/>
        <v/>
      </c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</row>
    <row r="151" spans="1:36" x14ac:dyDescent="0.2">
      <c r="A151" s="59">
        <f t="shared" si="7"/>
        <v>140</v>
      </c>
      <c r="B151" s="59"/>
      <c r="C151" s="74" t="str">
        <f t="shared" si="6"/>
        <v/>
      </c>
      <c r="D151" s="73" t="str">
        <f>IF(A151&gt;$F$5,IF(A151=$F$5+1,SUM(D$12:D150),""),(E151+F151))</f>
        <v/>
      </c>
      <c r="E151" s="73" t="str">
        <f>IF(A151&gt;=$F$5,IF(A151&gt;$F$5,IF(A151&gt;$F$5+1,"",SUM(E$12:E150)),G150),E150)</f>
        <v/>
      </c>
      <c r="F151" s="73" t="str">
        <f>IF(A151&gt;$F$5,IF(A151=$F$5+1,SUM(F$12:F150),""),(G150*($F$6/12)))</f>
        <v/>
      </c>
      <c r="G151" s="73" t="str">
        <f t="shared" si="8"/>
        <v/>
      </c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</row>
    <row r="152" spans="1:36" x14ac:dyDescent="0.2">
      <c r="A152" s="59">
        <f t="shared" si="7"/>
        <v>141</v>
      </c>
      <c r="B152" s="59"/>
      <c r="C152" s="74" t="str">
        <f t="shared" si="6"/>
        <v/>
      </c>
      <c r="D152" s="73" t="str">
        <f>IF(A152&gt;$F$5,IF(A152=$F$5+1,SUM(D$12:D151),""),(E152+F152))</f>
        <v/>
      </c>
      <c r="E152" s="73" t="str">
        <f>IF(A152&gt;=$F$5,IF(A152&gt;$F$5,IF(A152&gt;$F$5+1,"",SUM(E$12:E151)),G151),E151)</f>
        <v/>
      </c>
      <c r="F152" s="73" t="str">
        <f>IF(A152&gt;$F$5,IF(A152=$F$5+1,SUM(F$12:F151),""),(G151*($F$6/12)))</f>
        <v/>
      </c>
      <c r="G152" s="73" t="str">
        <f t="shared" si="8"/>
        <v/>
      </c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</row>
    <row r="153" spans="1:36" x14ac:dyDescent="0.2">
      <c r="A153" s="59">
        <f t="shared" si="7"/>
        <v>142</v>
      </c>
      <c r="B153" s="59"/>
      <c r="C153" s="74" t="str">
        <f t="shared" si="6"/>
        <v/>
      </c>
      <c r="D153" s="73" t="str">
        <f>IF(A153&gt;$F$5,IF(A153=$F$5+1,SUM(D$12:D152),""),(E153+F153))</f>
        <v/>
      </c>
      <c r="E153" s="73" t="str">
        <f>IF(A153&gt;=$F$5,IF(A153&gt;$F$5,IF(A153&gt;$F$5+1,"",SUM(E$12:E152)),G152),E152)</f>
        <v/>
      </c>
      <c r="F153" s="73" t="str">
        <f>IF(A153&gt;$F$5,IF(A153=$F$5+1,SUM(F$12:F152),""),(G152*($F$6/12)))</f>
        <v/>
      </c>
      <c r="G153" s="73" t="str">
        <f t="shared" si="8"/>
        <v/>
      </c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</row>
    <row r="154" spans="1:36" x14ac:dyDescent="0.2">
      <c r="A154" s="59">
        <f t="shared" si="7"/>
        <v>143</v>
      </c>
      <c r="B154" s="59"/>
      <c r="C154" s="74" t="str">
        <f t="shared" si="6"/>
        <v/>
      </c>
      <c r="D154" s="73" t="str">
        <f>IF(A154&gt;$F$5,IF(A154=$F$5+1,SUM(D$12:D153),""),(E154+F154))</f>
        <v/>
      </c>
      <c r="E154" s="73" t="str">
        <f>IF(A154&gt;=$F$5,IF(A154&gt;$F$5,IF(A154&gt;$F$5+1,"",SUM(E$12:E153)),G153),E153)</f>
        <v/>
      </c>
      <c r="F154" s="73" t="str">
        <f>IF(A154&gt;$F$5,IF(A154=$F$5+1,SUM(F$12:F153),""),(G153*($F$6/12)))</f>
        <v/>
      </c>
      <c r="G154" s="73" t="str">
        <f t="shared" si="8"/>
        <v/>
      </c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</row>
    <row r="155" spans="1:36" x14ac:dyDescent="0.2">
      <c r="A155" s="59">
        <f t="shared" si="7"/>
        <v>144</v>
      </c>
      <c r="B155" s="59"/>
      <c r="C155" s="74" t="str">
        <f t="shared" si="6"/>
        <v/>
      </c>
      <c r="D155" s="73" t="str">
        <f>IF(A155&gt;$F$5,IF(A155=$F$5+1,SUM(D$12:D154),""),(E155+F155))</f>
        <v/>
      </c>
      <c r="E155" s="73" t="str">
        <f>IF(A155&gt;=$F$5,IF(A155&gt;$F$5,IF(A155&gt;$F$5+1,"",SUM(E$12:E154)),G154),E154)</f>
        <v/>
      </c>
      <c r="F155" s="73" t="str">
        <f>IF(A155&gt;$F$5,IF(A155=$F$5+1,SUM(F$12:F154),""),(G154*($F$6/12)))</f>
        <v/>
      </c>
      <c r="G155" s="73" t="str">
        <f t="shared" si="8"/>
        <v/>
      </c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</row>
    <row r="156" spans="1:36" x14ac:dyDescent="0.2">
      <c r="A156" s="59">
        <f t="shared" si="7"/>
        <v>145</v>
      </c>
      <c r="B156" s="59"/>
      <c r="C156" s="74" t="str">
        <f t="shared" si="6"/>
        <v/>
      </c>
      <c r="D156" s="73" t="str">
        <f>IF(A156&gt;$F$5,IF(A156=$F$5+1,SUM(D$12:D155),""),(E156+F156))</f>
        <v/>
      </c>
      <c r="E156" s="73" t="str">
        <f>IF(A156&gt;=$F$5,IF(A156&gt;$F$5,IF(A156&gt;$F$5+1,"",SUM(E$12:E155)),G155),E155)</f>
        <v/>
      </c>
      <c r="F156" s="73" t="str">
        <f>IF(A156&gt;$F$5,IF(A156=$F$5+1,SUM(F$12:F155),""),(G155*($F$6/12)))</f>
        <v/>
      </c>
      <c r="G156" s="73" t="str">
        <f t="shared" si="8"/>
        <v/>
      </c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</row>
    <row r="157" spans="1:36" x14ac:dyDescent="0.2">
      <c r="A157" s="59">
        <f t="shared" si="7"/>
        <v>146</v>
      </c>
      <c r="B157" s="59"/>
      <c r="C157" s="74" t="str">
        <f t="shared" si="6"/>
        <v/>
      </c>
      <c r="D157" s="73" t="str">
        <f>IF(A157&gt;$F$5,IF(A157=$F$5+1,SUM(D$12:D156),""),(E157+F157))</f>
        <v/>
      </c>
      <c r="E157" s="73" t="str">
        <f>IF(A157&gt;=$F$5,IF(A157&gt;$F$5,IF(A157&gt;$F$5+1,"",SUM(E$12:E156)),G156),E156)</f>
        <v/>
      </c>
      <c r="F157" s="73" t="str">
        <f>IF(A157&gt;$F$5,IF(A157=$F$5+1,SUM(F$12:F156),""),(G156*($F$6/12)))</f>
        <v/>
      </c>
      <c r="G157" s="73" t="str">
        <f t="shared" si="8"/>
        <v/>
      </c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</row>
    <row r="158" spans="1:36" x14ac:dyDescent="0.2">
      <c r="A158" s="59">
        <f t="shared" si="7"/>
        <v>147</v>
      </c>
      <c r="B158" s="59"/>
      <c r="C158" s="74" t="str">
        <f t="shared" si="6"/>
        <v/>
      </c>
      <c r="D158" s="73" t="str">
        <f>IF(A158&gt;$F$5,IF(A158=$F$5+1,SUM(D$12:D157),""),(E158+F158))</f>
        <v/>
      </c>
      <c r="E158" s="73" t="str">
        <f>IF(A158&gt;=$F$5,IF(A158&gt;$F$5,IF(A158&gt;$F$5+1,"",SUM(E$12:E157)),G157),E157)</f>
        <v/>
      </c>
      <c r="F158" s="73" t="str">
        <f>IF(A158&gt;$F$5,IF(A158=$F$5+1,SUM(F$12:F157),""),(G157*($F$6/12)))</f>
        <v/>
      </c>
      <c r="G158" s="73" t="str">
        <f t="shared" si="8"/>
        <v/>
      </c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</row>
    <row r="159" spans="1:36" x14ac:dyDescent="0.2">
      <c r="A159" s="59">
        <f t="shared" si="7"/>
        <v>148</v>
      </c>
      <c r="B159" s="59"/>
      <c r="C159" s="74" t="str">
        <f t="shared" si="6"/>
        <v/>
      </c>
      <c r="D159" s="73" t="str">
        <f>IF(A159&gt;$F$5,IF(A159=$F$5+1,SUM(D$12:D158),""),(E159+F159))</f>
        <v/>
      </c>
      <c r="E159" s="73" t="str">
        <f>IF(A159&gt;=$F$5,IF(A159&gt;$F$5,IF(A159&gt;$F$5+1,"",SUM(E$12:E158)),G158),E158)</f>
        <v/>
      </c>
      <c r="F159" s="73" t="str">
        <f>IF(A159&gt;$F$5,IF(A159=$F$5+1,SUM(F$12:F158),""),(G158*($F$6/12)))</f>
        <v/>
      </c>
      <c r="G159" s="73" t="str">
        <f t="shared" si="8"/>
        <v/>
      </c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</row>
    <row r="160" spans="1:36" x14ac:dyDescent="0.2">
      <c r="A160" s="59">
        <f t="shared" si="7"/>
        <v>149</v>
      </c>
      <c r="B160" s="59"/>
      <c r="C160" s="74" t="str">
        <f t="shared" si="6"/>
        <v/>
      </c>
      <c r="D160" s="73" t="str">
        <f>IF(A160&gt;$F$5,IF(A160=$F$5+1,SUM(D$12:D159),""),(E160+F160))</f>
        <v/>
      </c>
      <c r="E160" s="73" t="str">
        <f>IF(A160&gt;=$F$5,IF(A160&gt;$F$5,IF(A160&gt;$F$5+1,"",SUM(E$12:E159)),G159),E159)</f>
        <v/>
      </c>
      <c r="F160" s="73" t="str">
        <f>IF(A160&gt;$F$5,IF(A160=$F$5+1,SUM(F$12:F159),""),(G159*($F$6/12)))</f>
        <v/>
      </c>
      <c r="G160" s="73" t="str">
        <f t="shared" si="8"/>
        <v/>
      </c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</row>
    <row r="161" spans="1:36" x14ac:dyDescent="0.2">
      <c r="A161" s="59">
        <f t="shared" si="7"/>
        <v>150</v>
      </c>
      <c r="B161" s="59"/>
      <c r="C161" s="74" t="str">
        <f t="shared" si="6"/>
        <v/>
      </c>
      <c r="D161" s="73" t="str">
        <f>IF(A161&gt;$F$5,IF(A161=$F$5+1,SUM(D$12:D160),""),(E161+F161))</f>
        <v/>
      </c>
      <c r="E161" s="73" t="str">
        <f>IF(A161&gt;=$F$5,IF(A161&gt;$F$5,IF(A161&gt;$F$5+1,"",SUM(E$12:E160)),G160),E160)</f>
        <v/>
      </c>
      <c r="F161" s="73" t="str">
        <f>IF(A161&gt;$F$5,IF(A161=$F$5+1,SUM(F$12:F160),""),(G160*($F$6/12)))</f>
        <v/>
      </c>
      <c r="G161" s="73" t="str">
        <f t="shared" si="8"/>
        <v/>
      </c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</row>
    <row r="162" spans="1:36" x14ac:dyDescent="0.2">
      <c r="A162" s="59">
        <f t="shared" si="7"/>
        <v>151</v>
      </c>
      <c r="B162" s="59"/>
      <c r="C162" s="74" t="str">
        <f t="shared" si="6"/>
        <v/>
      </c>
      <c r="D162" s="73" t="str">
        <f>IF(A162&gt;$F$5,IF(A162=$F$5+1,SUM(D$12:D161),""),(E162+F162))</f>
        <v/>
      </c>
      <c r="E162" s="73" t="str">
        <f>IF(A162&gt;=$F$5,IF(A162&gt;$F$5,IF(A162&gt;$F$5+1,"",SUM(E$12:E161)),G161),E161)</f>
        <v/>
      </c>
      <c r="F162" s="73" t="str">
        <f>IF(A162&gt;$F$5,IF(A162=$F$5+1,SUM(F$12:F161),""),(G161*($F$6/12)))</f>
        <v/>
      </c>
      <c r="G162" s="73" t="str">
        <f t="shared" si="8"/>
        <v/>
      </c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</row>
    <row r="163" spans="1:36" x14ac:dyDescent="0.2">
      <c r="A163" s="59">
        <f t="shared" si="7"/>
        <v>152</v>
      </c>
      <c r="B163" s="59"/>
      <c r="C163" s="74" t="str">
        <f t="shared" si="6"/>
        <v/>
      </c>
      <c r="D163" s="73" t="str">
        <f>IF(A163&gt;$F$5,IF(A163=$F$5+1,SUM(D$12:D162),""),(E163+F163))</f>
        <v/>
      </c>
      <c r="E163" s="73" t="str">
        <f>IF(A163&gt;=$F$5,IF(A163&gt;$F$5,IF(A163&gt;$F$5+1,"",SUM(E$12:E162)),G162),E162)</f>
        <v/>
      </c>
      <c r="F163" s="73" t="str">
        <f>IF(A163&gt;$F$5,IF(A163=$F$5+1,SUM(F$12:F162),""),(G162*($F$6/12)))</f>
        <v/>
      </c>
      <c r="G163" s="73" t="str">
        <f t="shared" si="8"/>
        <v/>
      </c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</row>
    <row r="164" spans="1:36" x14ac:dyDescent="0.2">
      <c r="A164" s="59">
        <f t="shared" si="7"/>
        <v>153</v>
      </c>
      <c r="B164" s="59"/>
      <c r="C164" s="74" t="str">
        <f t="shared" si="6"/>
        <v/>
      </c>
      <c r="D164" s="73" t="str">
        <f>IF(A164&gt;$F$5,IF(A164=$F$5+1,SUM(D$12:D163),""),(E164+F164))</f>
        <v/>
      </c>
      <c r="E164" s="73" t="str">
        <f>IF(A164&gt;=$F$5,IF(A164&gt;$F$5,IF(A164&gt;$F$5+1,"",SUM(E$12:E163)),G163),E163)</f>
        <v/>
      </c>
      <c r="F164" s="73" t="str">
        <f>IF(A164&gt;$F$5,IF(A164=$F$5+1,SUM(F$12:F163),""),(G163*($F$6/12)))</f>
        <v/>
      </c>
      <c r="G164" s="73" t="str">
        <f t="shared" si="8"/>
        <v/>
      </c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</row>
    <row r="165" spans="1:36" x14ac:dyDescent="0.2">
      <c r="A165" s="59">
        <f t="shared" si="7"/>
        <v>154</v>
      </c>
      <c r="B165" s="59"/>
      <c r="C165" s="74" t="str">
        <f t="shared" si="6"/>
        <v/>
      </c>
      <c r="D165" s="73" t="str">
        <f>IF(A165&gt;$F$5,IF(A165=$F$5+1,SUM(D$12:D164),""),(E165+F165))</f>
        <v/>
      </c>
      <c r="E165" s="73" t="str">
        <f>IF(A165&gt;=$F$5,IF(A165&gt;$F$5,IF(A165&gt;$F$5+1,"",SUM(E$12:E164)),G164),E164)</f>
        <v/>
      </c>
      <c r="F165" s="73" t="str">
        <f>IF(A165&gt;$F$5,IF(A165=$F$5+1,SUM(F$12:F164),""),(G164*($F$6/12)))</f>
        <v/>
      </c>
      <c r="G165" s="73" t="str">
        <f t="shared" si="8"/>
        <v/>
      </c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</row>
    <row r="166" spans="1:36" x14ac:dyDescent="0.2">
      <c r="A166" s="59">
        <f t="shared" si="7"/>
        <v>155</v>
      </c>
      <c r="B166" s="59"/>
      <c r="C166" s="74" t="str">
        <f t="shared" si="6"/>
        <v/>
      </c>
      <c r="D166" s="73" t="str">
        <f>IF(A166&gt;$F$5,IF(A166=$F$5+1,SUM(D$12:D165),""),(E166+F166))</f>
        <v/>
      </c>
      <c r="E166" s="73" t="str">
        <f>IF(A166&gt;=$F$5,IF(A166&gt;$F$5,IF(A166&gt;$F$5+1,"",SUM(E$12:E165)),G165),E165)</f>
        <v/>
      </c>
      <c r="F166" s="73" t="str">
        <f>IF(A166&gt;$F$5,IF(A166=$F$5+1,SUM(F$12:F165),""),(G165*($F$6/12)))</f>
        <v/>
      </c>
      <c r="G166" s="73" t="str">
        <f t="shared" si="8"/>
        <v/>
      </c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</row>
    <row r="167" spans="1:36" x14ac:dyDescent="0.2">
      <c r="A167" s="59">
        <f t="shared" si="7"/>
        <v>156</v>
      </c>
      <c r="B167" s="59"/>
      <c r="C167" s="74" t="str">
        <f t="shared" si="6"/>
        <v/>
      </c>
      <c r="D167" s="73" t="str">
        <f>IF(A167&gt;$F$5,IF(A167=$F$5+1,SUM(D$12:D166),""),(E167+F167))</f>
        <v/>
      </c>
      <c r="E167" s="73" t="str">
        <f>IF(A167&gt;=$F$5,IF(A167&gt;$F$5,IF(A167&gt;$F$5+1,"",SUM(E$12:E166)),G166),E166)</f>
        <v/>
      </c>
      <c r="F167" s="73" t="str">
        <f>IF(A167&gt;$F$5,IF(A167=$F$5+1,SUM(F$12:F166),""),(G166*($F$6/12)))</f>
        <v/>
      </c>
      <c r="G167" s="73" t="str">
        <f t="shared" si="8"/>
        <v/>
      </c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</row>
    <row r="168" spans="1:36" x14ac:dyDescent="0.2">
      <c r="A168" s="59">
        <f t="shared" si="7"/>
        <v>157</v>
      </c>
      <c r="B168" s="59"/>
      <c r="C168" s="74" t="str">
        <f t="shared" si="6"/>
        <v/>
      </c>
      <c r="D168" s="73" t="str">
        <f>IF(A168&gt;$F$5,IF(A168=$F$5+1,SUM(D$12:D167),""),(E168+F168))</f>
        <v/>
      </c>
      <c r="E168" s="73" t="str">
        <f>IF(A168&gt;=$F$5,IF(A168&gt;$F$5,IF(A168&gt;$F$5+1,"",SUM(E$12:E167)),G167),E167)</f>
        <v/>
      </c>
      <c r="F168" s="73" t="str">
        <f>IF(A168&gt;$F$5,IF(A168=$F$5+1,SUM(F$12:F167),""),(G167*($F$6/12)))</f>
        <v/>
      </c>
      <c r="G168" s="73" t="str">
        <f t="shared" si="8"/>
        <v/>
      </c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</row>
    <row r="169" spans="1:36" x14ac:dyDescent="0.2">
      <c r="A169" s="59">
        <f t="shared" si="7"/>
        <v>158</v>
      </c>
      <c r="B169" s="59"/>
      <c r="C169" s="74" t="str">
        <f t="shared" si="6"/>
        <v/>
      </c>
      <c r="D169" s="73" t="str">
        <f>IF(A169&gt;$F$5,IF(A169=$F$5+1,SUM(D$12:D168),""),(E169+F169))</f>
        <v/>
      </c>
      <c r="E169" s="73" t="str">
        <f>IF(A169&gt;=$F$5,IF(A169&gt;$F$5,IF(A169&gt;$F$5+1,"",SUM(E$12:E168)),G168),E168)</f>
        <v/>
      </c>
      <c r="F169" s="73" t="str">
        <f>IF(A169&gt;$F$5,IF(A169=$F$5+1,SUM(F$12:F168),""),(G168*($F$6/12)))</f>
        <v/>
      </c>
      <c r="G169" s="73" t="str">
        <f t="shared" si="8"/>
        <v/>
      </c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</row>
    <row r="170" spans="1:36" x14ac:dyDescent="0.2">
      <c r="A170" s="59">
        <f t="shared" si="7"/>
        <v>159</v>
      </c>
      <c r="B170" s="59"/>
      <c r="C170" s="74" t="str">
        <f t="shared" si="6"/>
        <v/>
      </c>
      <c r="D170" s="73" t="str">
        <f>IF(A170&gt;$F$5,IF(A170=$F$5+1,SUM(D$12:D169),""),(E170+F170))</f>
        <v/>
      </c>
      <c r="E170" s="73" t="str">
        <f>IF(A170&gt;=$F$5,IF(A170&gt;$F$5,IF(A170&gt;$F$5+1,"",SUM(E$12:E169)),G169),E169)</f>
        <v/>
      </c>
      <c r="F170" s="73" t="str">
        <f>IF(A170&gt;$F$5,IF(A170=$F$5+1,SUM(F$12:F169),""),(G169*($F$6/12)))</f>
        <v/>
      </c>
      <c r="G170" s="73" t="str">
        <f t="shared" si="8"/>
        <v/>
      </c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</row>
    <row r="171" spans="1:36" x14ac:dyDescent="0.2">
      <c r="A171" s="59">
        <f t="shared" si="7"/>
        <v>160</v>
      </c>
      <c r="B171" s="59"/>
      <c r="C171" s="74" t="str">
        <f t="shared" si="6"/>
        <v/>
      </c>
      <c r="D171" s="73" t="str">
        <f>IF(A171&gt;$F$5,IF(A171=$F$5+1,SUM(D$12:D170),""),(E171+F171))</f>
        <v/>
      </c>
      <c r="E171" s="73" t="str">
        <f>IF(A171&gt;=$F$5,IF(A171&gt;$F$5,IF(A171&gt;$F$5+1,"",SUM(E$12:E170)),G170),E170)</f>
        <v/>
      </c>
      <c r="F171" s="73" t="str">
        <f>IF(A171&gt;$F$5,IF(A171=$F$5+1,SUM(F$12:F170),""),(G170*($F$6/12)))</f>
        <v/>
      </c>
      <c r="G171" s="73" t="str">
        <f t="shared" si="8"/>
        <v/>
      </c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</row>
    <row r="172" spans="1:36" x14ac:dyDescent="0.2">
      <c r="A172" s="59">
        <f t="shared" si="7"/>
        <v>161</v>
      </c>
      <c r="B172" s="59"/>
      <c r="C172" s="74" t="str">
        <f t="shared" si="6"/>
        <v/>
      </c>
      <c r="D172" s="73" t="str">
        <f>IF(A172&gt;$F$5,IF(A172=$F$5+1,SUM(D$12:D171),""),(E172+F172))</f>
        <v/>
      </c>
      <c r="E172" s="73" t="str">
        <f>IF(A172&gt;=$F$5,IF(A172&gt;$F$5,IF(A172&gt;$F$5+1,"",SUM(E$12:E171)),G171),E171)</f>
        <v/>
      </c>
      <c r="F172" s="73" t="str">
        <f>IF(A172&gt;$F$5,IF(A172=$F$5+1,SUM(F$12:F171),""),(G171*($F$6/12)))</f>
        <v/>
      </c>
      <c r="G172" s="73" t="str">
        <f t="shared" si="8"/>
        <v/>
      </c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</row>
    <row r="173" spans="1:36" x14ac:dyDescent="0.2">
      <c r="A173" s="59">
        <f t="shared" si="7"/>
        <v>162</v>
      </c>
      <c r="B173" s="59"/>
      <c r="C173" s="74" t="str">
        <f t="shared" si="6"/>
        <v/>
      </c>
      <c r="D173" s="73" t="str">
        <f>IF(A173&gt;$F$5,IF(A173=$F$5+1,SUM(D$12:D172),""),(E173+F173))</f>
        <v/>
      </c>
      <c r="E173" s="73" t="str">
        <f>IF(A173&gt;=$F$5,IF(A173&gt;$F$5,IF(A173&gt;$F$5+1,"",SUM(E$12:E172)),G172),E172)</f>
        <v/>
      </c>
      <c r="F173" s="73" t="str">
        <f>IF(A173&gt;$F$5,IF(A173=$F$5+1,SUM(F$12:F172),""),(G172*($F$6/12)))</f>
        <v/>
      </c>
      <c r="G173" s="73" t="str">
        <f t="shared" si="8"/>
        <v/>
      </c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</row>
    <row r="174" spans="1:36" x14ac:dyDescent="0.2">
      <c r="A174" s="59">
        <f t="shared" si="7"/>
        <v>163</v>
      </c>
      <c r="B174" s="59"/>
      <c r="C174" s="74" t="str">
        <f t="shared" si="6"/>
        <v/>
      </c>
      <c r="D174" s="73" t="str">
        <f>IF(A174&gt;$F$5,IF(A174=$F$5+1,SUM(D$12:D173),""),(E174+F174))</f>
        <v/>
      </c>
      <c r="E174" s="73" t="str">
        <f>IF(A174&gt;=$F$5,IF(A174&gt;$F$5,IF(A174&gt;$F$5+1,"",SUM(E$12:E173)),G173),E173)</f>
        <v/>
      </c>
      <c r="F174" s="73" t="str">
        <f>IF(A174&gt;$F$5,IF(A174=$F$5+1,SUM(F$12:F173),""),(G173*($F$6/12)))</f>
        <v/>
      </c>
      <c r="G174" s="73" t="str">
        <f t="shared" si="8"/>
        <v/>
      </c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</row>
    <row r="175" spans="1:36" x14ac:dyDescent="0.2">
      <c r="A175" s="59">
        <f t="shared" si="7"/>
        <v>164</v>
      </c>
      <c r="B175" s="59"/>
      <c r="C175" s="74" t="str">
        <f t="shared" si="6"/>
        <v/>
      </c>
      <c r="D175" s="73" t="str">
        <f>IF(A175&gt;$F$5,IF(A175=$F$5+1,SUM(D$12:D174),""),(E175+F175))</f>
        <v/>
      </c>
      <c r="E175" s="73" t="str">
        <f>IF(A175&gt;=$F$5,IF(A175&gt;$F$5,IF(A175&gt;$F$5+1,"",SUM(E$12:E174)),G174),E174)</f>
        <v/>
      </c>
      <c r="F175" s="73" t="str">
        <f>IF(A175&gt;$F$5,IF(A175=$F$5+1,SUM(F$12:F174),""),(G174*($F$6/12)))</f>
        <v/>
      </c>
      <c r="G175" s="73" t="str">
        <f t="shared" si="8"/>
        <v/>
      </c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</row>
    <row r="176" spans="1:36" x14ac:dyDescent="0.2">
      <c r="A176" s="59">
        <f t="shared" si="7"/>
        <v>165</v>
      </c>
      <c r="B176" s="59"/>
      <c r="C176" s="74" t="str">
        <f t="shared" si="6"/>
        <v/>
      </c>
      <c r="D176" s="73" t="str">
        <f>IF(A176&gt;$F$5,IF(A176=$F$5+1,SUM(D$12:D175),""),(E176+F176))</f>
        <v/>
      </c>
      <c r="E176" s="73" t="str">
        <f>IF(A176&gt;=$F$5,IF(A176&gt;$F$5,IF(A176&gt;$F$5+1,"",SUM(E$12:E175)),G175),E175)</f>
        <v/>
      </c>
      <c r="F176" s="73" t="str">
        <f>IF(A176&gt;$F$5,IF(A176=$F$5+1,SUM(F$12:F175),""),(G175*($F$6/12)))</f>
        <v/>
      </c>
      <c r="G176" s="73" t="str">
        <f t="shared" si="8"/>
        <v/>
      </c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</row>
    <row r="177" spans="1:36" x14ac:dyDescent="0.2">
      <c r="A177" s="59">
        <f t="shared" si="7"/>
        <v>166</v>
      </c>
      <c r="B177" s="59"/>
      <c r="C177" s="74" t="str">
        <f t="shared" si="6"/>
        <v/>
      </c>
      <c r="D177" s="73" t="str">
        <f>IF(A177&gt;$F$5,IF(A177=$F$5+1,SUM(D$12:D176),""),(E177+F177))</f>
        <v/>
      </c>
      <c r="E177" s="73" t="str">
        <f>IF(A177&gt;=$F$5,IF(A177&gt;$F$5,IF(A177&gt;$F$5+1,"",SUM(E$12:E176)),G176),E176)</f>
        <v/>
      </c>
      <c r="F177" s="73" t="str">
        <f>IF(A177&gt;$F$5,IF(A177=$F$5+1,SUM(F$12:F176),""),(G176*($F$6/12)))</f>
        <v/>
      </c>
      <c r="G177" s="73" t="str">
        <f t="shared" si="8"/>
        <v/>
      </c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</row>
    <row r="178" spans="1:36" x14ac:dyDescent="0.2">
      <c r="A178" s="59">
        <f t="shared" si="7"/>
        <v>167</v>
      </c>
      <c r="B178" s="59"/>
      <c r="C178" s="74" t="str">
        <f t="shared" si="6"/>
        <v/>
      </c>
      <c r="D178" s="73" t="str">
        <f>IF(A178&gt;$F$5,IF(A178=$F$5+1,SUM(D$12:D177),""),(E178+F178))</f>
        <v/>
      </c>
      <c r="E178" s="73" t="str">
        <f>IF(A178&gt;=$F$5,IF(A178&gt;$F$5,IF(A178&gt;$F$5+1,"",SUM(E$12:E177)),G177),E177)</f>
        <v/>
      </c>
      <c r="F178" s="73" t="str">
        <f>IF(A178&gt;$F$5,IF(A178=$F$5+1,SUM(F$12:F177),""),(G177*($F$6/12)))</f>
        <v/>
      </c>
      <c r="G178" s="73" t="str">
        <f t="shared" si="8"/>
        <v/>
      </c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</row>
    <row r="179" spans="1:36" x14ac:dyDescent="0.2">
      <c r="A179" s="59">
        <f t="shared" si="7"/>
        <v>168</v>
      </c>
      <c r="B179" s="59"/>
      <c r="C179" s="74" t="str">
        <f t="shared" si="6"/>
        <v/>
      </c>
      <c r="D179" s="73" t="str">
        <f>IF(A179&gt;$F$5,IF(A179=$F$5+1,SUM(D$12:D178),""),(E179+F179))</f>
        <v/>
      </c>
      <c r="E179" s="73" t="str">
        <f>IF(A179&gt;=$F$5,IF(A179&gt;$F$5,IF(A179&gt;$F$5+1,"",SUM(E$12:E178)),G178),E178)</f>
        <v/>
      </c>
      <c r="F179" s="73" t="str">
        <f>IF(A179&gt;$F$5,IF(A179=$F$5+1,SUM(F$12:F178),""),(G178*($F$6/12)))</f>
        <v/>
      </c>
      <c r="G179" s="73" t="str">
        <f t="shared" si="8"/>
        <v/>
      </c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</row>
    <row r="180" spans="1:36" x14ac:dyDescent="0.2">
      <c r="A180" s="59">
        <f t="shared" si="7"/>
        <v>169</v>
      </c>
      <c r="B180" s="59"/>
      <c r="C180" s="74" t="str">
        <f t="shared" si="6"/>
        <v/>
      </c>
      <c r="D180" s="73" t="str">
        <f>IF(A180&gt;$F$5,IF(A180=$F$5+1,SUM(D$12:D179),""),(E180+F180))</f>
        <v/>
      </c>
      <c r="E180" s="73" t="str">
        <f>IF(A180&gt;=$F$5,IF(A180&gt;$F$5,IF(A180&gt;$F$5+1,"",SUM(E$12:E179)),G179),E179)</f>
        <v/>
      </c>
      <c r="F180" s="73" t="str">
        <f>IF(A180&gt;$F$5,IF(A180=$F$5+1,SUM(F$12:F179),""),(G179*($F$6/12)))</f>
        <v/>
      </c>
      <c r="G180" s="73" t="str">
        <f t="shared" si="8"/>
        <v/>
      </c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</row>
    <row r="181" spans="1:36" x14ac:dyDescent="0.2">
      <c r="A181" s="59">
        <f t="shared" si="7"/>
        <v>170</v>
      </c>
      <c r="B181" s="59"/>
      <c r="C181" s="74" t="str">
        <f t="shared" si="6"/>
        <v/>
      </c>
      <c r="D181" s="73" t="str">
        <f>IF(A181&gt;$F$5,IF(A181=$F$5+1,SUM(D$12:D180),""),(E181+F181))</f>
        <v/>
      </c>
      <c r="E181" s="73" t="str">
        <f>IF(A181&gt;=$F$5,IF(A181&gt;$F$5,IF(A181&gt;$F$5+1,"",SUM(E$12:E180)),G180),E180)</f>
        <v/>
      </c>
      <c r="F181" s="73" t="str">
        <f>IF(A181&gt;$F$5,IF(A181=$F$5+1,SUM(F$12:F180),""),(G180*($F$6/12)))</f>
        <v/>
      </c>
      <c r="G181" s="73" t="str">
        <f t="shared" si="8"/>
        <v/>
      </c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</row>
    <row r="182" spans="1:36" x14ac:dyDescent="0.2">
      <c r="A182" s="59">
        <f t="shared" si="7"/>
        <v>171</v>
      </c>
      <c r="B182" s="59"/>
      <c r="C182" s="74" t="str">
        <f t="shared" si="6"/>
        <v/>
      </c>
      <c r="D182" s="73" t="str">
        <f>IF(A182&gt;$F$5,IF(A182=$F$5+1,SUM(D$12:D181),""),(E182+F182))</f>
        <v/>
      </c>
      <c r="E182" s="73" t="str">
        <f>IF(A182&gt;=$F$5,IF(A182&gt;$F$5,IF(A182&gt;$F$5+1,"",SUM(E$12:E181)),G181),E181)</f>
        <v/>
      </c>
      <c r="F182" s="73" t="str">
        <f>IF(A182&gt;$F$5,IF(A182=$F$5+1,SUM(F$12:F181),""),(G181*($F$6/12)))</f>
        <v/>
      </c>
      <c r="G182" s="73" t="str">
        <f t="shared" si="8"/>
        <v/>
      </c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</row>
    <row r="183" spans="1:36" x14ac:dyDescent="0.2">
      <c r="A183" s="59">
        <f t="shared" si="7"/>
        <v>172</v>
      </c>
      <c r="B183" s="59"/>
      <c r="C183" s="74" t="str">
        <f t="shared" si="6"/>
        <v/>
      </c>
      <c r="D183" s="73" t="str">
        <f>IF(A183&gt;$F$5,IF(A183=$F$5+1,SUM(D$12:D182),""),(E183+F183))</f>
        <v/>
      </c>
      <c r="E183" s="73" t="str">
        <f>IF(A183&gt;=$F$5,IF(A183&gt;$F$5,IF(A183&gt;$F$5+1,"",SUM(E$12:E182)),G182),E182)</f>
        <v/>
      </c>
      <c r="F183" s="73" t="str">
        <f>IF(A183&gt;$F$5,IF(A183=$F$5+1,SUM(F$12:F182),""),(G182*($F$6/12)))</f>
        <v/>
      </c>
      <c r="G183" s="73" t="str">
        <f>IF(A183&gt;$F$5,"",(G182-E183))</f>
        <v/>
      </c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</row>
    <row r="184" spans="1:36" x14ac:dyDescent="0.2">
      <c r="A184" s="59">
        <f t="shared" si="7"/>
        <v>173</v>
      </c>
      <c r="B184" s="59"/>
      <c r="C184" s="74" t="str">
        <f t="shared" si="6"/>
        <v/>
      </c>
      <c r="D184" s="73" t="str">
        <f>IF(A184&gt;$F$5,IF(A184=$F$5+1,SUM(D$12:D183),""),(E184+F184))</f>
        <v/>
      </c>
      <c r="E184" s="73" t="str">
        <f>IF(A184&gt;=$F$5,IF(A184&gt;$F$5,IF(A184&gt;$F$5+1,"",SUM(E$12:E183)),G183),E183)</f>
        <v/>
      </c>
      <c r="F184" s="73" t="str">
        <f>IF(A184&gt;$F$5,IF(A184=$F$5+1,SUM(F$12:F183),""),(G183*($F$6/12)))</f>
        <v/>
      </c>
      <c r="G184" s="73" t="str">
        <f t="shared" si="8"/>
        <v/>
      </c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</row>
    <row r="185" spans="1:36" x14ac:dyDescent="0.2">
      <c r="A185" s="59">
        <f t="shared" si="7"/>
        <v>174</v>
      </c>
      <c r="B185" s="59"/>
      <c r="C185" s="74" t="str">
        <f t="shared" si="6"/>
        <v/>
      </c>
      <c r="D185" s="73" t="str">
        <f>IF(A185&gt;$F$5,IF(A185=$F$5+1,SUM(D$12:D184),""),(E185+F185))</f>
        <v/>
      </c>
      <c r="E185" s="73" t="str">
        <f>IF(A185&gt;=$F$5,IF(A185&gt;$F$5,IF(A185&gt;$F$5+1,"",SUM(E$12:E184)),G184),E184)</f>
        <v/>
      </c>
      <c r="F185" s="73" t="str">
        <f>IF(A185&gt;$F$5,IF(A185=$F$5+1,SUM(F$12:F184),""),(G184*($F$6/12)))</f>
        <v/>
      </c>
      <c r="G185" s="73" t="str">
        <f t="shared" si="8"/>
        <v/>
      </c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</row>
    <row r="186" spans="1:36" x14ac:dyDescent="0.2">
      <c r="A186" s="59">
        <f t="shared" si="7"/>
        <v>175</v>
      </c>
      <c r="B186" s="59"/>
      <c r="C186" s="74" t="str">
        <f t="shared" si="6"/>
        <v/>
      </c>
      <c r="D186" s="73" t="str">
        <f>IF(A186&gt;$F$5,IF(A186=$F$5+1,SUM(D$12:D185),""),(E186+F186))</f>
        <v/>
      </c>
      <c r="E186" s="73" t="str">
        <f>IF(A186&gt;=$F$5,IF(A186&gt;$F$5,IF(A186&gt;$F$5+1,"",SUM(E$12:E185)),G185),E185)</f>
        <v/>
      </c>
      <c r="F186" s="73" t="str">
        <f>IF(A186&gt;$F$5,IF(A186=$F$5+1,SUM(F$12:F185),""),(G185*($F$6/12)))</f>
        <v/>
      </c>
      <c r="G186" s="73" t="str">
        <f t="shared" si="8"/>
        <v/>
      </c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</row>
    <row r="187" spans="1:36" x14ac:dyDescent="0.2">
      <c r="A187" s="59">
        <f t="shared" si="7"/>
        <v>176</v>
      </c>
      <c r="B187" s="59"/>
      <c r="C187" s="74" t="str">
        <f t="shared" si="6"/>
        <v/>
      </c>
      <c r="D187" s="73" t="str">
        <f>IF(A187&gt;$F$5,IF(A187=$F$5+1,SUM(D$12:D186),""),(E187+F187))</f>
        <v/>
      </c>
      <c r="E187" s="73" t="str">
        <f>IF(A187&gt;=$F$5,IF(A187&gt;$F$5,IF(A187&gt;$F$5+1,"",SUM(E$12:E186)),G186),E186)</f>
        <v/>
      </c>
      <c r="F187" s="73" t="str">
        <f>IF(A187&gt;$F$5,IF(A187=$F$5+1,SUM(F$12:F186),""),(G186*($F$6/12)))</f>
        <v/>
      </c>
      <c r="G187" s="73" t="str">
        <f t="shared" si="8"/>
        <v/>
      </c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</row>
    <row r="188" spans="1:36" x14ac:dyDescent="0.2">
      <c r="A188" s="59">
        <f t="shared" si="7"/>
        <v>177</v>
      </c>
      <c r="B188" s="59"/>
      <c r="C188" s="74" t="str">
        <f t="shared" si="6"/>
        <v/>
      </c>
      <c r="D188" s="73" t="str">
        <f>IF(A188&gt;$F$5,IF(A188=$F$5+1,SUM(D$12:D187),""),(E188+F188))</f>
        <v/>
      </c>
      <c r="E188" s="73" t="str">
        <f>IF(A188&gt;=$F$5,IF(A188&gt;$F$5,IF(A188&gt;$F$5+1,"",SUM(E$12:E187)),G187),E187)</f>
        <v/>
      </c>
      <c r="F188" s="73" t="str">
        <f>IF(A188&gt;$F$5,IF(A188=$F$5+1,SUM(F$12:F187),""),(G187*($F$6/12)))</f>
        <v/>
      </c>
      <c r="G188" s="73" t="str">
        <f t="shared" si="8"/>
        <v/>
      </c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</row>
    <row r="189" spans="1:36" x14ac:dyDescent="0.2">
      <c r="A189" s="59">
        <f t="shared" si="7"/>
        <v>178</v>
      </c>
      <c r="B189" s="59"/>
      <c r="C189" s="74" t="str">
        <f t="shared" si="6"/>
        <v/>
      </c>
      <c r="D189" s="73" t="str">
        <f>IF(A189&gt;$F$5,IF(A189=$F$5+1,SUM(D$12:D188),""),(E189+F189))</f>
        <v/>
      </c>
      <c r="E189" s="73" t="str">
        <f>IF(A189&gt;=$F$5,IF(A189&gt;$F$5,IF(A189&gt;$F$5+1,"",SUM(E$12:E188)),G188),E188)</f>
        <v/>
      </c>
      <c r="F189" s="73" t="str">
        <f>IF(A189&gt;$F$5,IF(A189=$F$5+1,SUM(F$12:F188),""),(G188*($F$6/12)))</f>
        <v/>
      </c>
      <c r="G189" s="73" t="str">
        <f t="shared" si="8"/>
        <v/>
      </c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</row>
    <row r="190" spans="1:36" x14ac:dyDescent="0.2">
      <c r="A190" s="59">
        <f t="shared" si="7"/>
        <v>179</v>
      </c>
      <c r="B190" s="59"/>
      <c r="C190" s="74" t="str">
        <f t="shared" si="6"/>
        <v/>
      </c>
      <c r="D190" s="73" t="str">
        <f>IF(A190&gt;$F$5,IF(A190=$F$5+1,SUM(D$12:D189),""),(E190+F190))</f>
        <v/>
      </c>
      <c r="E190" s="73" t="str">
        <f>IF(A190&gt;=$F$5,IF(A190&gt;$F$5,IF(A190&gt;$F$5+1,"",SUM(E$12:E189)),G189),E189)</f>
        <v/>
      </c>
      <c r="F190" s="73" t="str">
        <f>IF(A190&gt;$F$5,IF(A190=$F$5+1,SUM(F$12:F189),""),(G189*($F$6/12)))</f>
        <v/>
      </c>
      <c r="G190" s="73" t="str">
        <f t="shared" si="8"/>
        <v/>
      </c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</row>
    <row r="191" spans="1:36" x14ac:dyDescent="0.2">
      <c r="A191" s="59">
        <f t="shared" si="7"/>
        <v>180</v>
      </c>
      <c r="B191" s="59"/>
      <c r="C191" s="74" t="str">
        <f t="shared" si="6"/>
        <v/>
      </c>
      <c r="D191" s="73" t="str">
        <f>IF(A191&gt;$F$5,IF(A191=$F$5+1,SUM(D$12:D190),""),(E191+F191))</f>
        <v/>
      </c>
      <c r="E191" s="73" t="str">
        <f>IF(A191&gt;=$F$5,IF(A191&gt;$F$5,IF(A191&gt;$F$5+1,"",SUM(E$12:E190)),G190),E190)</f>
        <v/>
      </c>
      <c r="F191" s="73" t="str">
        <f>IF(A191&gt;$F$5,IF(A191=$F$5+1,SUM(F$12:F190),""),(G190*($F$6/12)))</f>
        <v/>
      </c>
      <c r="G191" s="73" t="str">
        <f t="shared" si="8"/>
        <v/>
      </c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</row>
    <row r="192" spans="1:36" x14ac:dyDescent="0.2">
      <c r="A192" s="59">
        <f t="shared" si="7"/>
        <v>181</v>
      </c>
      <c r="B192" s="59"/>
      <c r="C192" s="74" t="str">
        <f t="shared" si="6"/>
        <v/>
      </c>
      <c r="D192" s="73" t="str">
        <f>IF(A192&gt;$F$5,IF(A192=$F$5+1,SUM(D$12:D191),""),(E192+F192))</f>
        <v/>
      </c>
      <c r="E192" s="73" t="str">
        <f>IF(A192&gt;=$F$5,IF(A192&gt;$F$5,IF(A192&gt;$F$5+1,"",SUM(E$12:E191)),G191),E191)</f>
        <v/>
      </c>
      <c r="F192" s="73" t="str">
        <f>IF(A192&gt;$F$5,IF(A192=$F$5+1,SUM(F$12:F191),""),(G191*($F$6/12)))</f>
        <v/>
      </c>
      <c r="G192" s="73" t="str">
        <f t="shared" si="8"/>
        <v/>
      </c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</row>
  </sheetData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91fb85c-fe6e-4a0c-8037-670d6d95f9e8">
      <Terms xmlns="http://schemas.microsoft.com/office/infopath/2007/PartnerControls"/>
    </lcf76f155ced4ddcb4097134ff3c332f>
    <TaxCatchAll xmlns="802414b0-e6df-4e40-bd84-fd6ebccb2b7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58988DB39A2D459D5D4A73211B2807" ma:contentTypeVersion="18" ma:contentTypeDescription="Create a new document." ma:contentTypeScope="" ma:versionID="851610161ca436bfe6edddd550bd0fcd">
  <xsd:schema xmlns:xsd="http://www.w3.org/2001/XMLSchema" xmlns:xs="http://www.w3.org/2001/XMLSchema" xmlns:p="http://schemas.microsoft.com/office/2006/metadata/properties" xmlns:ns2="091fb85c-fe6e-4a0c-8037-670d6d95f9e8" xmlns:ns3="802414b0-e6df-4e40-bd84-fd6ebccb2b72" targetNamespace="http://schemas.microsoft.com/office/2006/metadata/properties" ma:root="true" ma:fieldsID="6363be01a9c8c75025033adf99547195" ns2:_="" ns3:_="">
    <xsd:import namespace="091fb85c-fe6e-4a0c-8037-670d6d95f9e8"/>
    <xsd:import namespace="802414b0-e6df-4e40-bd84-fd6ebccb2b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fb85c-fe6e-4a0c-8037-670d6d95f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7825e3f-187c-4ab0-b8a0-917605c6e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414b0-e6df-4e40-bd84-fd6ebccb2b7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ba7bf3e-8ea2-4ba3-9371-5a43e64cc757}" ma:internalName="TaxCatchAll" ma:showField="CatchAllData" ma:web="802414b0-e6df-4e40-bd84-fd6ebccb2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845CE1-890C-40F5-9060-ED86D9FBDC0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91fb85c-fe6e-4a0c-8037-670d6d95f9e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2414b0-e6df-4e40-bd84-fd6ebccb2b7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C070805-F202-461A-95AF-652D33679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fb85c-fe6e-4a0c-8037-670d6d95f9e8"/>
    <ds:schemaRef ds:uri="802414b0-e6df-4e40-bd84-fd6ebccb2b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A78FF6-E6E8-4DE5-B29D-C50DB05A21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Zał.2A-Bilans</vt:lpstr>
      <vt:lpstr>Zał.2B-Przepływy</vt:lpstr>
      <vt:lpstr>Raty</vt:lpstr>
      <vt:lpstr>Raty!Obszar_wydruku</vt:lpstr>
      <vt:lpstr>'Zał.2A-Bilans'!Obszar_wydruku</vt:lpstr>
      <vt:lpstr>'Zał.2B-Przepływy'!Obszar_wydruku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Mrowca</dc:creator>
  <cp:keywords/>
  <dc:description/>
  <cp:lastModifiedBy>Fundacja</cp:lastModifiedBy>
  <cp:revision/>
  <dcterms:created xsi:type="dcterms:W3CDTF">2002-11-19T14:45:29Z</dcterms:created>
  <dcterms:modified xsi:type="dcterms:W3CDTF">2025-06-23T10:17:21Z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0x0101003A58988DB39A2D459D5D4A73211B2807</vt:lpwstr>
  </property>
  <property fmtid="{D5CDD505-2E9C-101B-9397-08002B2CF9AE}" pid="3" name="MediaServiceImageTags">
    <vt:lpwstr/>
  </property>
</Properties>
</file>